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5850" activeTab="0"/>
  </bookViews>
  <sheets>
    <sheet name="Registar (zemljište)" sheetId="1" r:id="rId1"/>
    <sheet name="Registar (objekti)" sheetId="2" r:id="rId2"/>
    <sheet name="Popis pos.udjela u trg.društ." sheetId="3" r:id="rId3"/>
  </sheets>
  <definedNames>
    <definedName name="_xlnm.Print_Area" localSheetId="2">'Popis pos.udjela u trg.društ.'!$A$1:$G$7</definedName>
    <definedName name="_xlnm.Print_Area" localSheetId="1">'Registar (objekti)'!$A$1:$Y$46</definedName>
    <definedName name="_xlnm.Print_Area" localSheetId="0">'Registar (zemljište)'!$A$1:$Z$163</definedName>
  </definedNames>
  <calcPr fullCalcOnLoad="1"/>
</workbook>
</file>

<file path=xl/sharedStrings.xml><?xml version="1.0" encoding="utf-8"?>
<sst xmlns="http://schemas.openxmlformats.org/spreadsheetml/2006/main" count="2632" uniqueCount="531">
  <si>
    <t>R. BR.</t>
  </si>
  <si>
    <t>ZEMLJIŠNE KNJIGE</t>
  </si>
  <si>
    <t>POSJEDOVNI LIST</t>
  </si>
  <si>
    <t>ADRESA</t>
  </si>
  <si>
    <t>POŠT. BROJ</t>
  </si>
  <si>
    <t>PROST. PLANS. NAMJ.</t>
  </si>
  <si>
    <t>NAZIV KOR. NEKR.</t>
  </si>
  <si>
    <t>PRAVNI OSNOV</t>
  </si>
  <si>
    <t>MATIČNI BROJ KAT. OPĆINE</t>
  </si>
  <si>
    <t>NAZIV KAT. OPĆINE</t>
  </si>
  <si>
    <t>BROJ ZK ULOŠKA</t>
  </si>
  <si>
    <t>BROJ ZK ČESTICE</t>
  </si>
  <si>
    <t>UKUPNA POVRŠINA ZK ČESTCA (čhv)</t>
  </si>
  <si>
    <t>KULTURA ZK ČESTICE</t>
  </si>
  <si>
    <t>TITULAR VLASN.</t>
  </si>
  <si>
    <t>VRSTA VLASN.</t>
  </si>
  <si>
    <t>UDIO VLASN.</t>
  </si>
  <si>
    <t>TERETI</t>
  </si>
  <si>
    <t>SUDSKI SPOR</t>
  </si>
  <si>
    <t>BROJ PL</t>
  </si>
  <si>
    <t>BROJ KAT. ČEST.</t>
  </si>
  <si>
    <t>UKUPNA POVRŠINAKAT. ČESTICE</t>
  </si>
  <si>
    <t>NOSITELJ PRAVA I UDIO</t>
  </si>
  <si>
    <t>1.</t>
  </si>
  <si>
    <t>HERCEGOVAC</t>
  </si>
  <si>
    <t>331/3</t>
  </si>
  <si>
    <t>ULICA VLADIMIRA NAZORA (NER. CESTA)</t>
  </si>
  <si>
    <t>JAV. D. U OPĆOJ UPOT. U NEOTU. VL. OPĆINE HERCEGOVAC</t>
  </si>
  <si>
    <t>ISKLJUČIVO</t>
  </si>
  <si>
    <t>NEMA</t>
  </si>
  <si>
    <t>NE VODI SE</t>
  </si>
  <si>
    <t>MJEŠOVITA NAMJENA</t>
  </si>
  <si>
    <t>OPCINA HERCEGOVAC</t>
  </si>
  <si>
    <t>NERAZVRSTANA CESTA</t>
  </si>
  <si>
    <t>2.</t>
  </si>
  <si>
    <t>1123/1</t>
  </si>
  <si>
    <t>PUT DO GROBLJA (NER. CESTA)</t>
  </si>
  <si>
    <t>MJESOVITA NAMJENA</t>
  </si>
  <si>
    <t>3.</t>
  </si>
  <si>
    <t>782/5</t>
  </si>
  <si>
    <t>VRT OGRADA PREKO PUTA</t>
  </si>
  <si>
    <t>OPĆINA HERCEGOVAC I RH</t>
  </si>
  <si>
    <t>SUVLASNIŠTVO</t>
  </si>
  <si>
    <t>POLJ. ZEMLJISTE</t>
  </si>
  <si>
    <t>4.</t>
  </si>
  <si>
    <t>783/1</t>
  </si>
  <si>
    <t>ORANICA OGRADA</t>
  </si>
  <si>
    <t>OPĆINA HERCEGOVAC</t>
  </si>
  <si>
    <t>5.</t>
  </si>
  <si>
    <t>784/2</t>
  </si>
  <si>
    <t>6.</t>
  </si>
  <si>
    <t>912/3</t>
  </si>
  <si>
    <t>DVORIŠNA ZGRADA, DVOR I VOČNJAK</t>
  </si>
  <si>
    <t>POSL. PROSTOR</t>
  </si>
  <si>
    <t>7.</t>
  </si>
  <si>
    <t>913/4</t>
  </si>
  <si>
    <t>JAVNA POVRSINA</t>
  </si>
  <si>
    <t>8.</t>
  </si>
  <si>
    <t>1014/30</t>
  </si>
  <si>
    <t>ORANICA LUKA</t>
  </si>
  <si>
    <t>JAVNA NAMJENA</t>
  </si>
  <si>
    <t>MRTVACNICA</t>
  </si>
  <si>
    <t>9.</t>
  </si>
  <si>
    <t>1014/52</t>
  </si>
  <si>
    <t>ORANICA</t>
  </si>
  <si>
    <t>ISKLJUCIVO</t>
  </si>
  <si>
    <t>GROBLJA</t>
  </si>
  <si>
    <t>PARKIRALISTE</t>
  </si>
  <si>
    <t>10.</t>
  </si>
  <si>
    <t>1014/61</t>
  </si>
  <si>
    <t>PARKIRALISE</t>
  </si>
  <si>
    <t>11.</t>
  </si>
  <si>
    <t>1014/55</t>
  </si>
  <si>
    <t>12.</t>
  </si>
  <si>
    <t>1014/31</t>
  </si>
  <si>
    <t>PUT</t>
  </si>
  <si>
    <t>13.</t>
  </si>
  <si>
    <t>337/8</t>
  </si>
  <si>
    <t>ULICA HRVATSKIH BRANITELJA          (NER. CESTA)</t>
  </si>
  <si>
    <t>14.</t>
  </si>
  <si>
    <t xml:space="preserve"> ANTE STARČEVIĆA (NER. CESTA)</t>
  </si>
  <si>
    <t>15.</t>
  </si>
  <si>
    <t>1120/1</t>
  </si>
  <si>
    <t xml:space="preserve"> ULICA KRALJA TOMISLAVA (NER. CESTA)</t>
  </si>
  <si>
    <t>16.</t>
  </si>
  <si>
    <t>1194/1</t>
  </si>
  <si>
    <t>407 m2</t>
  </si>
  <si>
    <t>ZGRADA MJEŠOVITE ROBE</t>
  </si>
  <si>
    <t>17.</t>
  </si>
  <si>
    <t>HERCCEGOVAC</t>
  </si>
  <si>
    <t>1194/2</t>
  </si>
  <si>
    <t>79 m2</t>
  </si>
  <si>
    <t>TRG KRALJA ZVONIMIRA</t>
  </si>
  <si>
    <t>18.</t>
  </si>
  <si>
    <t>746/1</t>
  </si>
  <si>
    <t>2 jutr  425</t>
  </si>
  <si>
    <t>PARK U MOSLAVAČKOJ ULICI</t>
  </si>
  <si>
    <t>JAVNA ZELENA POVRSINA</t>
  </si>
  <si>
    <t>NOGOMETNO IGRALIŠTE</t>
  </si>
  <si>
    <t>19.</t>
  </si>
  <si>
    <t>749/1</t>
  </si>
  <si>
    <t>SAJMIŠTE U UL. HRV. BRANITELJ</t>
  </si>
  <si>
    <t>GOSPODARSKA NAMJENA</t>
  </si>
  <si>
    <t>20.</t>
  </si>
  <si>
    <t>749/8</t>
  </si>
  <si>
    <t>T-COM</t>
  </si>
  <si>
    <t>21.</t>
  </si>
  <si>
    <t>749/6</t>
  </si>
  <si>
    <t>TRŽNICA</t>
  </si>
  <si>
    <t>SPORTSKO-REKREACIJSKA NAMJENA</t>
  </si>
  <si>
    <t>POMOCNO IGRALISTE</t>
  </si>
  <si>
    <t>22.</t>
  </si>
  <si>
    <t>1 jutr 1024</t>
  </si>
  <si>
    <t>GROBLJE  KRAJ PUTA U TOMAŠICU</t>
  </si>
  <si>
    <t>GROBLJE</t>
  </si>
  <si>
    <t>23.</t>
  </si>
  <si>
    <t>737/3</t>
  </si>
  <si>
    <t>STAMBENA NAMJENA</t>
  </si>
  <si>
    <t>24.</t>
  </si>
  <si>
    <t>913/3</t>
  </si>
  <si>
    <r>
      <t>139 ČHV 380 m</t>
    </r>
    <r>
      <rPr>
        <vertAlign val="superscript"/>
        <sz val="8"/>
        <color indexed="8"/>
        <rFont val="Times New Roman"/>
        <family val="1"/>
      </rPr>
      <t>2</t>
    </r>
  </si>
  <si>
    <t>OGRADA</t>
  </si>
  <si>
    <t>MJESOVIT NAMJENA</t>
  </si>
  <si>
    <t>25.</t>
  </si>
  <si>
    <t>913/5</t>
  </si>
  <si>
    <t>26.</t>
  </si>
  <si>
    <t>27.</t>
  </si>
  <si>
    <t>1197/4</t>
  </si>
  <si>
    <t>TRG KRALJA ZVONIMIRA (NER. CESTA)</t>
  </si>
  <si>
    <t>28.</t>
  </si>
  <si>
    <t>746/2</t>
  </si>
  <si>
    <t>29.</t>
  </si>
  <si>
    <t>810/1</t>
  </si>
  <si>
    <t>RADNIČKA ULICA     (NER. CESTA)</t>
  </si>
  <si>
    <t>30.</t>
  </si>
  <si>
    <t>759/5</t>
  </si>
  <si>
    <t>PEPE BUKAČA (NER. CESTA)</t>
  </si>
  <si>
    <t>31.</t>
  </si>
  <si>
    <t>1129/4</t>
  </si>
  <si>
    <t>BRAĆE PETR (NER. CESTA)</t>
  </si>
  <si>
    <t>32.</t>
  </si>
  <si>
    <t>746/4</t>
  </si>
  <si>
    <t>JAVNA ZGRADA VATROGASNI DOM</t>
  </si>
  <si>
    <t>OPCINA HERCGOVAC</t>
  </si>
  <si>
    <t>33.</t>
  </si>
  <si>
    <t>319/16</t>
  </si>
  <si>
    <t>STAMBENA ZGRADA I DVOR</t>
  </si>
  <si>
    <t>STAMBENA ZGRADA</t>
  </si>
  <si>
    <t>34.</t>
  </si>
  <si>
    <t>1109/2</t>
  </si>
  <si>
    <t>ORANICA U UL. DRAGANA FUKSA</t>
  </si>
  <si>
    <t>35.</t>
  </si>
  <si>
    <t>311/2</t>
  </si>
  <si>
    <t>GRADILIŠTE</t>
  </si>
  <si>
    <t>DRUŠTVENO VLASNIŠTVO</t>
  </si>
  <si>
    <t>36.</t>
  </si>
  <si>
    <t>913/1</t>
  </si>
  <si>
    <r>
      <t>139 čhv 332 m</t>
    </r>
    <r>
      <rPr>
        <vertAlign val="superscript"/>
        <sz val="8"/>
        <color indexed="8"/>
        <rFont val="Times New Roman"/>
        <family val="1"/>
      </rPr>
      <t>2</t>
    </r>
  </si>
  <si>
    <t>37.</t>
  </si>
  <si>
    <t>924/4</t>
  </si>
  <si>
    <t>BUNAR</t>
  </si>
  <si>
    <t>OSTALO</t>
  </si>
  <si>
    <t>BUNARI</t>
  </si>
  <si>
    <t>38.</t>
  </si>
  <si>
    <t>317/2</t>
  </si>
  <si>
    <t>ULICA DRAGANA FUKSA (NER.CESTA)</t>
  </si>
  <si>
    <t>39.</t>
  </si>
  <si>
    <t>VRT PRED KUĆOM U SELU</t>
  </si>
  <si>
    <t>OPĆENARODNA IMOVINA</t>
  </si>
  <si>
    <t>40.</t>
  </si>
  <si>
    <t>742/1</t>
  </si>
  <si>
    <t>DVORIŠTE U MOSLAVAČKOJ ULICI</t>
  </si>
  <si>
    <t>POSLOVNI PROSTOR</t>
  </si>
  <si>
    <t>41.</t>
  </si>
  <si>
    <t>737/11</t>
  </si>
  <si>
    <t>42.</t>
  </si>
  <si>
    <t>737/12</t>
  </si>
  <si>
    <t>43.</t>
  </si>
  <si>
    <t>679/5</t>
  </si>
  <si>
    <t>LIVADA VELIKA OGRADA</t>
  </si>
  <si>
    <t xml:space="preserve">MJESOVITA NAMJENA </t>
  </si>
  <si>
    <t>POLJ. POVRSINA</t>
  </si>
  <si>
    <t>44.</t>
  </si>
  <si>
    <t>809/8</t>
  </si>
  <si>
    <t>CESTA</t>
  </si>
  <si>
    <t>SKUPŠTINA OPĆINE GAREŠNICA</t>
  </si>
  <si>
    <t>45.</t>
  </si>
  <si>
    <t>912/7</t>
  </si>
  <si>
    <t>46.</t>
  </si>
  <si>
    <t>912/8</t>
  </si>
  <si>
    <t>LIVADA OGRADA</t>
  </si>
  <si>
    <t>47.</t>
  </si>
  <si>
    <t>1197/3</t>
  </si>
  <si>
    <t>1664 m2</t>
  </si>
  <si>
    <t>OPCNA HERCEGOVAV</t>
  </si>
  <si>
    <t>48.</t>
  </si>
  <si>
    <t>913/6</t>
  </si>
  <si>
    <t>914/1</t>
  </si>
  <si>
    <t>OPCINA ERCEGOVAC</t>
  </si>
  <si>
    <t>49.</t>
  </si>
  <si>
    <t>914/2</t>
  </si>
  <si>
    <t>50.</t>
  </si>
  <si>
    <t>1014/53</t>
  </si>
  <si>
    <t>MRTVAČNICA</t>
  </si>
  <si>
    <t>51.</t>
  </si>
  <si>
    <t>1024/6</t>
  </si>
  <si>
    <t>OBČINA EVANGELISTIČKA</t>
  </si>
  <si>
    <t>52.</t>
  </si>
  <si>
    <t>618A</t>
  </si>
  <si>
    <t>1034/3</t>
  </si>
  <si>
    <t>LIVADA BULINAC</t>
  </si>
  <si>
    <t>OPĆINSKI STAMBENO KOMUNALNI FOND GAREŠNICA</t>
  </si>
  <si>
    <t>53.</t>
  </si>
  <si>
    <t>1161/6</t>
  </si>
  <si>
    <t>DVORIŠTE</t>
  </si>
  <si>
    <t>JAVNA POVRSINA (TRAFOSTANICA)</t>
  </si>
  <si>
    <t>54.</t>
  </si>
  <si>
    <t>1196/1</t>
  </si>
  <si>
    <t>STA. POS. GRAĐEVINA KBR. 148, KBR. 150 I KBR. 152, POM. GRAĐ., SPREMIŠTA, GARAŽA, PARK I DVORIŠTE U MOSLAVAČKOJ ULICI</t>
  </si>
  <si>
    <t>OPĆIN A HERCEGOVAC</t>
  </si>
  <si>
    <t>55.</t>
  </si>
  <si>
    <r>
      <t>74305 m</t>
    </r>
    <r>
      <rPr>
        <vertAlign val="superscript"/>
        <sz val="8"/>
        <color indexed="8"/>
        <rFont val="Times New Roman"/>
        <family val="1"/>
      </rPr>
      <t>2</t>
    </r>
  </si>
  <si>
    <t>ORANICA DIJELKI</t>
  </si>
  <si>
    <t>56.</t>
  </si>
  <si>
    <t>VELIKA TRNAVA</t>
  </si>
  <si>
    <t>454/5</t>
  </si>
  <si>
    <t>LIVADA JARAK</t>
  </si>
  <si>
    <t>57.</t>
  </si>
  <si>
    <t>455/1</t>
  </si>
  <si>
    <t>KUĆA BR. 61 I BROJ</t>
  </si>
  <si>
    <t>58.</t>
  </si>
  <si>
    <t>638/5</t>
  </si>
  <si>
    <t>PUT OGRADA</t>
  </si>
  <si>
    <t>59.</t>
  </si>
  <si>
    <t>VOĆNJAK KOD ŠKOLE</t>
  </si>
  <si>
    <t>60.</t>
  </si>
  <si>
    <t>61.</t>
  </si>
  <si>
    <t>PAŠNJAK</t>
  </si>
  <si>
    <t>MJESOVITA NMAJENA</t>
  </si>
  <si>
    <t>62.</t>
  </si>
  <si>
    <t>ŠKOLA SA DVORIŠTEM</t>
  </si>
  <si>
    <t>63.</t>
  </si>
  <si>
    <t>489/9</t>
  </si>
  <si>
    <t>64.</t>
  </si>
  <si>
    <t>685/2</t>
  </si>
  <si>
    <t>JAVNA POVRSINA (LAKTOFRIZ)</t>
  </si>
  <si>
    <t>65.</t>
  </si>
  <si>
    <t>703/1</t>
  </si>
  <si>
    <t>ORANICA KOD ŠKOLE</t>
  </si>
  <si>
    <t xml:space="preserve"> OPCINA HECEGOVAC</t>
  </si>
  <si>
    <t>66.</t>
  </si>
  <si>
    <t>188/1</t>
  </si>
  <si>
    <t>ORANICA MEKOTE</t>
  </si>
  <si>
    <t>POLJ- ZEMLJISTE</t>
  </si>
  <si>
    <t>67.</t>
  </si>
  <si>
    <t>68.</t>
  </si>
  <si>
    <t>69.</t>
  </si>
  <si>
    <t>453/3</t>
  </si>
  <si>
    <t>REPUBLIKA HRVATSKA</t>
  </si>
  <si>
    <t>70.</t>
  </si>
  <si>
    <t>532/1</t>
  </si>
  <si>
    <t>1 jutr 356 čhv</t>
  </si>
  <si>
    <t xml:space="preserve"> POLJ. ZEMLJISTE</t>
  </si>
  <si>
    <t>71.</t>
  </si>
  <si>
    <t>72.</t>
  </si>
  <si>
    <t>815/1</t>
  </si>
  <si>
    <t>ORANICA KOD GROBLJA</t>
  </si>
  <si>
    <t>73.</t>
  </si>
  <si>
    <t>639/1</t>
  </si>
  <si>
    <t>PAŠNJAK GORNJA PRAVDAŠICA</t>
  </si>
  <si>
    <t>PALEŠNIK</t>
  </si>
  <si>
    <t>ORANICA U MJESTU</t>
  </si>
  <si>
    <t>76.</t>
  </si>
  <si>
    <t>791/1</t>
  </si>
  <si>
    <t>77.</t>
  </si>
  <si>
    <t>78.</t>
  </si>
  <si>
    <t>599/2</t>
  </si>
  <si>
    <t>ZGRADA DRUŠTVENOG DOMA, ZGRADA VATROG. DOMA, LAKTOFRIZ, DVORIŠTE I PUT I PALEŠNIKU</t>
  </si>
  <si>
    <t>OPĆINA HEREGOVAC</t>
  </si>
  <si>
    <t>79.</t>
  </si>
  <si>
    <t>603/1</t>
  </si>
  <si>
    <t>80.</t>
  </si>
  <si>
    <t>81.</t>
  </si>
  <si>
    <t>ORANICA POTKUĆNICA</t>
  </si>
  <si>
    <t>82.</t>
  </si>
  <si>
    <t>147/7</t>
  </si>
  <si>
    <t>ORANICA U PALEŠNICI</t>
  </si>
  <si>
    <t>OPCINA HERCEGVAC</t>
  </si>
  <si>
    <t>83.</t>
  </si>
  <si>
    <t>147/1</t>
  </si>
  <si>
    <t>84.</t>
  </si>
  <si>
    <t>STRAŽARNICA U SELU</t>
  </si>
  <si>
    <t>86.</t>
  </si>
  <si>
    <t>1360/2</t>
  </si>
  <si>
    <t>POLJSKI PUT</t>
  </si>
  <si>
    <t>JAVNO DOBRO U OPĆOJ UPORABI U VLASNIŠTVU OPĆINE HERCEGOVAC</t>
  </si>
  <si>
    <t>87.</t>
  </si>
  <si>
    <t>215/1</t>
  </si>
  <si>
    <t>PAŠNJAK U PALEŠNICI</t>
  </si>
  <si>
    <t>88.</t>
  </si>
  <si>
    <t>433/47</t>
  </si>
  <si>
    <t>NEPLODNO NEPOZNATO</t>
  </si>
  <si>
    <t>89.</t>
  </si>
  <si>
    <t>452/8</t>
  </si>
  <si>
    <t>PAŠNJAK U MJESTU</t>
  </si>
  <si>
    <t>599/1</t>
  </si>
  <si>
    <t>748/3</t>
  </si>
  <si>
    <t>92.</t>
  </si>
  <si>
    <t>792/2</t>
  </si>
  <si>
    <t>SPORSTKO-REKREACIJSKA NAMJENA</t>
  </si>
  <si>
    <t>93.</t>
  </si>
  <si>
    <t>795/6</t>
  </si>
  <si>
    <t>ORANICA KONAČINE</t>
  </si>
  <si>
    <t>ISKLUČIVO</t>
  </si>
  <si>
    <t>SPORSKO-REKREACIJSKA NAMJENA</t>
  </si>
  <si>
    <t>94.</t>
  </si>
  <si>
    <t>95.</t>
  </si>
  <si>
    <t>96.</t>
  </si>
  <si>
    <t>LADISLAV</t>
  </si>
  <si>
    <t>GROBLJE DUGAČKA MEKOTA</t>
  </si>
  <si>
    <t>97.</t>
  </si>
  <si>
    <t>494/1</t>
  </si>
  <si>
    <t>LIVADA U MJESTU</t>
  </si>
  <si>
    <t>MJESOVITA NAMENA</t>
  </si>
  <si>
    <t>98.</t>
  </si>
  <si>
    <t>1005/4</t>
  </si>
  <si>
    <t>LAKTOFRIZ</t>
  </si>
  <si>
    <t>99.</t>
  </si>
  <si>
    <t>1194/3</t>
  </si>
  <si>
    <t>100.</t>
  </si>
  <si>
    <t>101.</t>
  </si>
  <si>
    <t>152/7</t>
  </si>
  <si>
    <t>102.</t>
  </si>
  <si>
    <t>477/2</t>
  </si>
  <si>
    <t>GRMLJE DUGAČKA MEKOTA</t>
  </si>
  <si>
    <t>103.</t>
  </si>
  <si>
    <t>PAŠNJAK STARA ZEMLJA</t>
  </si>
  <si>
    <t>104.</t>
  </si>
  <si>
    <t>OSNOVNA ŠKOLA SLAVKA KOLARA HERCEGOVAC</t>
  </si>
  <si>
    <t>JAVNA I DRUSTVENA NAMJENA</t>
  </si>
  <si>
    <t>105.</t>
  </si>
  <si>
    <t>VRT KOD ŠKOLE</t>
  </si>
  <si>
    <t>OPCINA HERCEGOVA</t>
  </si>
  <si>
    <t>106.</t>
  </si>
  <si>
    <t>VOĆAR U SELU</t>
  </si>
  <si>
    <t>107.</t>
  </si>
  <si>
    <t>721/3</t>
  </si>
  <si>
    <t>ZEMLJIŠTE ZA SPORT I REKREACIJU</t>
  </si>
  <si>
    <t>OPĆENARODNA IMOVJNA</t>
  </si>
  <si>
    <t>108.</t>
  </si>
  <si>
    <t>527/2</t>
  </si>
  <si>
    <t>VOĆNJAK OGRADA</t>
  </si>
  <si>
    <t>109.</t>
  </si>
  <si>
    <t>529/2</t>
  </si>
  <si>
    <t>110.</t>
  </si>
  <si>
    <t>673/2</t>
  </si>
  <si>
    <t>ORANICA JAZMAK</t>
  </si>
  <si>
    <t>111.</t>
  </si>
  <si>
    <t>ILOVSKI KLOKOČEVAC</t>
  </si>
  <si>
    <t>278/1</t>
  </si>
  <si>
    <t>KUĆA SA DVORIŠTEM U SELU</t>
  </si>
  <si>
    <t>112.</t>
  </si>
  <si>
    <t>278/2</t>
  </si>
  <si>
    <t>ORANICA ŠAVARNICA KOD KUĆE</t>
  </si>
  <si>
    <t>113.</t>
  </si>
  <si>
    <t>303/2</t>
  </si>
  <si>
    <t>KUĆA BR. 3, DVOR, VRT I LIVADA U ŠAVARNICI</t>
  </si>
  <si>
    <t>114.</t>
  </si>
  <si>
    <t>ILOVSKI KOLKOČEVAC</t>
  </si>
  <si>
    <t>STRAŽARA U MJESTU</t>
  </si>
  <si>
    <t>115.</t>
  </si>
  <si>
    <t>662/3</t>
  </si>
  <si>
    <r>
      <t>2675 m</t>
    </r>
    <r>
      <rPr>
        <vertAlign val="superscript"/>
        <sz val="8"/>
        <color indexed="8"/>
        <rFont val="Times New Roman"/>
        <family val="1"/>
      </rPr>
      <t>2</t>
    </r>
  </si>
  <si>
    <t>DVORIŠTE, JAVNA ZGRADA</t>
  </si>
  <si>
    <t>UKUPNO:</t>
  </si>
  <si>
    <t xml:space="preserve">OMLADINSKA ULICA (NER. CESTA) </t>
  </si>
  <si>
    <t xml:space="preserve">ULICA STJEPANA RADIĆA (NER.CESTA) </t>
  </si>
  <si>
    <t>PARKING GROBLJE</t>
  </si>
  <si>
    <t>VRIJEDNOST NEKRETNINE   (u kn)</t>
  </si>
  <si>
    <t>1/1</t>
  </si>
  <si>
    <t>1/2</t>
  </si>
  <si>
    <t>1/3</t>
  </si>
  <si>
    <t>1/</t>
  </si>
  <si>
    <t>ORANICA TRG KRALJA ZVONIMIRA</t>
  </si>
  <si>
    <t>319/4</t>
  </si>
  <si>
    <t>PUT U DUGAČKOJ MEKOTI</t>
  </si>
  <si>
    <t>DRUŠTENO VLASNIŠTVO</t>
  </si>
  <si>
    <t>416/17</t>
  </si>
  <si>
    <t>885/1</t>
  </si>
  <si>
    <t>OPĆENARONDA IMOVINA</t>
  </si>
  <si>
    <t>1212/3</t>
  </si>
  <si>
    <t>544/1</t>
  </si>
  <si>
    <t>GROBLJE, JAVNA ZGRADA</t>
  </si>
  <si>
    <t>275/10</t>
  </si>
  <si>
    <t xml:space="preserve">PUT </t>
  </si>
  <si>
    <t>608/4</t>
  </si>
  <si>
    <t>PUT VEL. LAISAVICA</t>
  </si>
  <si>
    <t>PUT VEL. LAISOVICA</t>
  </si>
  <si>
    <t>PUT JAZMAK</t>
  </si>
  <si>
    <t>872/15</t>
  </si>
  <si>
    <t>PUT LEDIK</t>
  </si>
  <si>
    <t>907/2</t>
  </si>
  <si>
    <t>DEFERITZATOR I LIVADA GREDICA</t>
  </si>
  <si>
    <t xml:space="preserve">DRUŠTVENO VLASNIŠTVO REPUBLIKA HRVATSKA </t>
  </si>
  <si>
    <t>VODI SE</t>
  </si>
  <si>
    <t>NAPOMENA</t>
  </si>
  <si>
    <t xml:space="preserve">U POSTUPKU </t>
  </si>
  <si>
    <t>908/3</t>
  </si>
  <si>
    <t>BUNAR I LIVADA GREDICA</t>
  </si>
  <si>
    <t>908/5</t>
  </si>
  <si>
    <t>791/2</t>
  </si>
  <si>
    <t>ZEMLJA ZA SPORT I REKREACIJU</t>
  </si>
  <si>
    <t>791/3</t>
  </si>
  <si>
    <t>1420/1</t>
  </si>
  <si>
    <t>1420/2</t>
  </si>
  <si>
    <t xml:space="preserve">NE VODI SE </t>
  </si>
  <si>
    <t>1422/1</t>
  </si>
  <si>
    <t>1422/2</t>
  </si>
  <si>
    <t xml:space="preserve">ŠKOLA DVORIŠTE ZEMLJIŠTE  ZA SPORT I REKREACIJU </t>
  </si>
  <si>
    <t>PALEŠNIIK</t>
  </si>
  <si>
    <t>433/6</t>
  </si>
  <si>
    <t>433/56</t>
  </si>
  <si>
    <t>716/8</t>
  </si>
  <si>
    <t>PUT KROZ SELO</t>
  </si>
  <si>
    <t>JAVNO DOBRO U OPĆOJ UPORABI U VLASNIŠT VU OPĆINE HERCEGOVAC</t>
  </si>
  <si>
    <t>716/18</t>
  </si>
  <si>
    <t>1363/4</t>
  </si>
  <si>
    <t>1377/11</t>
  </si>
  <si>
    <t>1377/12</t>
  </si>
  <si>
    <t>74.</t>
  </si>
  <si>
    <t>75.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</si>
  <si>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</si>
  <si>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</si>
  <si>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</si>
  <si>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</si>
  <si>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</si>
  <si>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</si>
  <si>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</si>
  <si>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</si>
  <si>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</si>
  <si>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</si>
  <si>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</si>
  <si>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</si>
  <si>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</si>
  <si>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</si>
  <si>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</si>
  <si>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</si>
  <si>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</si>
  <si>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</si>
  <si>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</si>
  <si>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</si>
  <si>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</si>
  <si>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</si>
  <si>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</si>
  <si>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</si>
  <si>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</si>
  <si>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</si>
  <si>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</si>
  <si>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</si>
  <si>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LIVADA, GREDICA</t>
  </si>
  <si>
    <t>VOĆNJAK U SELU</t>
  </si>
  <si>
    <t>19/2</t>
  </si>
  <si>
    <t>POLJOPRIVREDNO ZEMLJIŠTE</t>
  </si>
  <si>
    <t>JAVNA POVRŠINA</t>
  </si>
  <si>
    <r>
      <t>158 m</t>
    </r>
    <r>
      <rPr>
        <sz val="8"/>
        <color indexed="8"/>
        <rFont val="Calibri"/>
        <family val="2"/>
      </rPr>
      <t>²</t>
    </r>
  </si>
  <si>
    <r>
      <t>1244 m</t>
    </r>
    <r>
      <rPr>
        <sz val="8"/>
        <color indexed="8"/>
        <rFont val="Calibri"/>
        <family val="2"/>
      </rPr>
      <t>²</t>
    </r>
  </si>
  <si>
    <t>4490 m²</t>
  </si>
  <si>
    <r>
      <t>220 m</t>
    </r>
    <r>
      <rPr>
        <sz val="8"/>
        <color indexed="8"/>
        <rFont val="Calibri"/>
        <family val="2"/>
      </rPr>
      <t>²</t>
    </r>
  </si>
  <si>
    <r>
      <t>3436 m</t>
    </r>
    <r>
      <rPr>
        <sz val="8"/>
        <color indexed="8"/>
        <rFont val="Calibri"/>
        <family val="2"/>
      </rPr>
      <t>²</t>
    </r>
  </si>
  <si>
    <t>B) POLJSKI PUT</t>
  </si>
  <si>
    <t>C) MRTVAČNICA</t>
  </si>
  <si>
    <r>
      <t>5469 m</t>
    </r>
    <r>
      <rPr>
        <sz val="8"/>
        <color indexed="8"/>
        <rFont val="Calibri"/>
        <family val="2"/>
      </rPr>
      <t>²</t>
    </r>
  </si>
  <si>
    <t>D) PARKING KOD GROBLJA</t>
  </si>
  <si>
    <t>E) GROBLJE</t>
  </si>
  <si>
    <t>F) PODUZETNIČKA ZONA</t>
  </si>
  <si>
    <t>G) POLJOPRIVREDNO ZEMLJIŠTE</t>
  </si>
  <si>
    <t>H) POSLOVNI PROSTOR</t>
  </si>
  <si>
    <t>I) JAVNA POVRŠINA</t>
  </si>
  <si>
    <t>J)  NOGOMETNO IGRALIŠTE</t>
  </si>
  <si>
    <t>A) NERAZVRST. CESTA</t>
  </si>
  <si>
    <r>
      <t>60 m</t>
    </r>
    <r>
      <rPr>
        <sz val="8"/>
        <color indexed="8"/>
        <rFont val="Calibri"/>
        <family val="2"/>
      </rPr>
      <t>²</t>
    </r>
  </si>
  <si>
    <r>
      <t>97 m</t>
    </r>
    <r>
      <rPr>
        <sz val="8"/>
        <color indexed="8"/>
        <rFont val="Calibri"/>
        <family val="2"/>
      </rPr>
      <t>²</t>
    </r>
  </si>
  <si>
    <r>
      <t>199 m</t>
    </r>
    <r>
      <rPr>
        <sz val="8"/>
        <color indexed="8"/>
        <rFont val="Calibri"/>
        <family val="2"/>
      </rPr>
      <t>²</t>
    </r>
  </si>
  <si>
    <r>
      <t>10077 m</t>
    </r>
    <r>
      <rPr>
        <sz val="8"/>
        <color indexed="8"/>
        <rFont val="Calibri"/>
        <family val="2"/>
      </rPr>
      <t>²</t>
    </r>
  </si>
  <si>
    <r>
      <t>165 m</t>
    </r>
    <r>
      <rPr>
        <sz val="8"/>
        <color indexed="8"/>
        <rFont val="Calibri"/>
        <family val="2"/>
      </rPr>
      <t>²</t>
    </r>
  </si>
  <si>
    <t>REGISTAR IMOVINE OPĆINE HERCEGOVAC 31.12.2019. (OBJEKTI)</t>
  </si>
  <si>
    <r>
      <t xml:space="preserve">REGISTAR IMOVINE OPĆINE HERCEGOVAC </t>
    </r>
    <r>
      <rPr>
        <b/>
        <u val="single"/>
        <sz val="14"/>
        <color indexed="8"/>
        <rFont val="Calibri"/>
        <family val="2"/>
      </rPr>
      <t>31.12.2019.</t>
    </r>
    <r>
      <rPr>
        <b/>
        <sz val="14"/>
        <color indexed="8"/>
        <rFont val="Calibri"/>
        <family val="2"/>
      </rPr>
      <t xml:space="preserve"> (ZEMLJIŠTE)</t>
    </r>
  </si>
  <si>
    <t>ZGRADA MJEŠOVITE NAMJENE</t>
  </si>
  <si>
    <t>STARA OPĆINA</t>
  </si>
  <si>
    <t>NOVA OPĆINA</t>
  </si>
  <si>
    <t>CERHA KUĆA</t>
  </si>
  <si>
    <t>MJESNI DOM</t>
  </si>
  <si>
    <t>MULTIFUNKCIONALNA PROSTORIJA</t>
  </si>
  <si>
    <t>ZEMLJIŠTE ZA SPORT REKREACIJU, DVORIŠTE, ZGRADA MJEŠOVITE UPORABE</t>
  </si>
  <si>
    <t>422/1</t>
  </si>
  <si>
    <t>EVAJ STEVO, EVAJ MARIJA</t>
  </si>
  <si>
    <t>425/3</t>
  </si>
  <si>
    <t>KUĆA I DVORIŠTE</t>
  </si>
  <si>
    <t>POŽEŽANAC JELENA I ZVONIMIR, ŠAGOVAC ANTUN</t>
  </si>
  <si>
    <t>NIJE U VLASNIŠTVU</t>
  </si>
  <si>
    <t>FIZIČKE OSOBE 1/1</t>
  </si>
  <si>
    <t>FIZIČKE OSOBE 1/2</t>
  </si>
  <si>
    <t>Naziv društva 
ili pravne osobe</t>
  </si>
  <si>
    <t>Mjesto/sjedište 
dioničkog društva</t>
  </si>
  <si>
    <t>OIB</t>
  </si>
  <si>
    <t>Temeljni kapital</t>
  </si>
  <si>
    <t>Redni broj</t>
  </si>
  <si>
    <t>KOMUNALAC d.o.o.</t>
  </si>
  <si>
    <t>VODA GAREŠNICA d.o.o.</t>
  </si>
  <si>
    <t>KRUGOVAL 93,1 MHZ GAREŠNICA d.o.o.</t>
  </si>
  <si>
    <t>27917254874</t>
  </si>
  <si>
    <t>28215207993</t>
  </si>
  <si>
    <t>21271747339</t>
  </si>
  <si>
    <t>Vlasništvo Općine Hercegovac</t>
  </si>
  <si>
    <t>% vlasništva Općine Hercegovac</t>
  </si>
  <si>
    <t>Mate Lovraka, Garešnica</t>
  </si>
  <si>
    <t>Vladimira Nazora 25, Garešnica</t>
  </si>
  <si>
    <t xml:space="preserve">              POPIS POSLOVNIH UDJELA U TRGOVAČKIM DRUŠTVIMA 31.12.2019.</t>
  </si>
  <si>
    <t>GARAŽA</t>
  </si>
  <si>
    <t>UKUPNA POVRŠINA KAT. ČESTICE</t>
  </si>
  <si>
    <t>ODVOJAK KOD KLARIĆA</t>
  </si>
  <si>
    <t>ODVOJAK KOD GROBLJA</t>
  </si>
  <si>
    <t>ODVOJAK KOD ŽLENDERA</t>
  </si>
  <si>
    <t>19908 m²</t>
  </si>
  <si>
    <t>PUT ZA TRNOVITICU</t>
  </si>
  <si>
    <t xml:space="preserve">KONTROLA: </t>
  </si>
  <si>
    <t>B) MRTVAČNICA</t>
  </si>
  <si>
    <t>C) POSLOVNI PROSTOR</t>
  </si>
  <si>
    <t>KONTROLA (ukupno=a-j)</t>
  </si>
  <si>
    <t>U POSTUPKU</t>
  </si>
  <si>
    <t>U FUNKCIJI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</si>
</sst>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u val="single"/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C459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1DD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7807D"/>
        <bgColor indexed="64"/>
      </patternFill>
    </fill>
  </fills>
  <borders count="9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/>
      <bottom/>
    </border>
    <border>
      <left/>
      <right style="double"/>
      <top/>
      <bottom/>
    </border>
    <border>
      <left style="double"/>
      <right style="double"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double"/>
      <right style="double"/>
      <top/>
      <bottom/>
    </border>
    <border>
      <left/>
      <right style="double"/>
      <top style="medium"/>
      <bottom style="medium"/>
    </border>
    <border>
      <left style="double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double"/>
      <right/>
      <top style="medium"/>
      <bottom/>
    </border>
    <border>
      <left style="medium"/>
      <right/>
      <top style="medium"/>
      <bottom style="double"/>
    </border>
    <border>
      <left style="thin"/>
      <right style="double"/>
      <top/>
      <bottom/>
    </border>
    <border>
      <left style="medium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/>
      <top/>
      <bottom/>
    </border>
    <border>
      <left style="medium"/>
      <right style="double"/>
      <top/>
      <bottom style="medium"/>
    </border>
    <border>
      <left style="medium"/>
      <right style="double"/>
      <top/>
      <bottom style="double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medium"/>
      <bottom/>
    </border>
    <border>
      <left style="double"/>
      <right style="double"/>
      <top style="medium"/>
      <bottom style="double"/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/>
      <bottom style="double"/>
    </border>
    <border>
      <left style="medium"/>
      <right style="double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double"/>
      <top style="thin"/>
      <bottom/>
    </border>
    <border>
      <left style="double"/>
      <right style="double"/>
      <top style="double"/>
      <bottom style="medium"/>
    </border>
    <border>
      <left style="medium"/>
      <right/>
      <top style="double"/>
      <bottom style="double"/>
    </border>
    <border>
      <left style="medium"/>
      <right style="medium"/>
      <top style="double"/>
      <bottom style="double"/>
    </border>
    <border>
      <left/>
      <right/>
      <top style="double"/>
      <bottom/>
    </border>
    <border>
      <left/>
      <right/>
      <top style="double"/>
      <bottom style="medium"/>
    </border>
    <border>
      <left style="medium"/>
      <right/>
      <top/>
      <bottom style="double"/>
    </border>
    <border>
      <left style="double"/>
      <right style="double"/>
      <top style="double"/>
      <bottom/>
    </border>
    <border>
      <left style="double"/>
      <right style="medium"/>
      <top/>
      <bottom style="double"/>
    </border>
    <border>
      <left/>
      <right style="double"/>
      <top style="double"/>
      <bottom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thin"/>
      <top style="medium"/>
      <bottom/>
    </border>
    <border>
      <left style="double"/>
      <right style="thin"/>
      <top style="medium"/>
      <bottom style="medium"/>
    </border>
    <border>
      <left/>
      <right style="thin"/>
      <top/>
      <bottom/>
    </border>
    <border>
      <left style="double"/>
      <right style="thin"/>
      <top style="thin"/>
      <bottom style="medium"/>
    </border>
    <border>
      <left style="double"/>
      <right style="double"/>
      <top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double"/>
      <right/>
      <top/>
      <bottom style="double"/>
    </border>
    <border>
      <left style="double"/>
      <right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medium"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5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9" borderId="11" xfId="0" applyFont="1" applyFill="1" applyBorder="1" applyAlignment="1">
      <alignment horizontal="center" vertical="center" wrapText="1"/>
    </xf>
    <xf numFmtId="0" fontId="51" fillId="39" borderId="12" xfId="0" applyFont="1" applyFill="1" applyBorder="1" applyAlignment="1">
      <alignment horizontal="center" vertical="center" wrapText="1"/>
    </xf>
    <xf numFmtId="0" fontId="51" fillId="39" borderId="11" xfId="0" applyFont="1" applyFill="1" applyBorder="1" applyAlignment="1">
      <alignment vertical="center" wrapText="1"/>
    </xf>
    <xf numFmtId="0" fontId="51" fillId="40" borderId="10" xfId="0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0" fontId="51" fillId="40" borderId="12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41" borderId="15" xfId="0" applyFont="1" applyFill="1" applyBorder="1" applyAlignment="1">
      <alignment horizontal="center" vertical="center" wrapText="1"/>
    </xf>
    <xf numFmtId="0" fontId="51" fillId="41" borderId="16" xfId="0" applyFont="1" applyFill="1" applyBorder="1" applyAlignment="1">
      <alignment horizontal="center" vertical="center" wrapText="1"/>
    </xf>
    <xf numFmtId="0" fontId="51" fillId="41" borderId="17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6" borderId="17" xfId="0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4" fontId="51" fillId="33" borderId="20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11" borderId="11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14" borderId="10" xfId="0" applyFont="1" applyFill="1" applyBorder="1" applyAlignment="1">
      <alignment horizontal="center" vertical="center" wrapText="1"/>
    </xf>
    <xf numFmtId="0" fontId="51" fillId="14" borderId="11" xfId="0" applyFont="1" applyFill="1" applyBorder="1" applyAlignment="1">
      <alignment horizontal="center" vertical="center" wrapText="1"/>
    </xf>
    <xf numFmtId="0" fontId="51" fillId="14" borderId="12" xfId="0" applyFont="1" applyFill="1" applyBorder="1" applyAlignment="1">
      <alignment horizontal="center" vertical="center" wrapText="1"/>
    </xf>
    <xf numFmtId="0" fontId="54" fillId="42" borderId="20" xfId="0" applyFont="1" applyFill="1" applyBorder="1" applyAlignment="1">
      <alignment horizontal="left"/>
    </xf>
    <xf numFmtId="0" fontId="54" fillId="14" borderId="20" xfId="0" applyFont="1" applyFill="1" applyBorder="1" applyAlignment="1">
      <alignment horizontal="left"/>
    </xf>
    <xf numFmtId="0" fontId="54" fillId="43" borderId="20" xfId="0" applyFont="1" applyFill="1" applyBorder="1" applyAlignment="1">
      <alignment horizontal="left"/>
    </xf>
    <xf numFmtId="0" fontId="54" fillId="9" borderId="20" xfId="0" applyFont="1" applyFill="1" applyBorder="1" applyAlignment="1">
      <alignment horizontal="left"/>
    </xf>
    <xf numFmtId="0" fontId="54" fillId="44" borderId="20" xfId="0" applyFont="1" applyFill="1" applyBorder="1" applyAlignment="1">
      <alignment horizontal="left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3" fontId="55" fillId="45" borderId="20" xfId="0" applyNumberFormat="1" applyFont="1" applyFill="1" applyBorder="1" applyAlignment="1">
      <alignment vertical="center"/>
    </xf>
    <xf numFmtId="3" fontId="55" fillId="45" borderId="20" xfId="0" applyNumberFormat="1" applyFont="1" applyFill="1" applyBorder="1" applyAlignment="1">
      <alignment/>
    </xf>
    <xf numFmtId="4" fontId="55" fillId="45" borderId="20" xfId="0" applyNumberFormat="1" applyFont="1" applyFill="1" applyBorder="1" applyAlignment="1">
      <alignment vertical="center"/>
    </xf>
    <xf numFmtId="3" fontId="56" fillId="2" borderId="20" xfId="0" applyNumberFormat="1" applyFont="1" applyFill="1" applyBorder="1" applyAlignment="1">
      <alignment/>
    </xf>
    <xf numFmtId="4" fontId="56" fillId="2" borderId="20" xfId="0" applyNumberFormat="1" applyFont="1" applyFill="1" applyBorder="1" applyAlignment="1">
      <alignment/>
    </xf>
    <xf numFmtId="3" fontId="56" fillId="14" borderId="20" xfId="0" applyNumberFormat="1" applyFont="1" applyFill="1" applyBorder="1" applyAlignment="1">
      <alignment/>
    </xf>
    <xf numFmtId="4" fontId="56" fillId="14" borderId="20" xfId="0" applyNumberFormat="1" applyFont="1" applyFill="1" applyBorder="1" applyAlignment="1">
      <alignment/>
    </xf>
    <xf numFmtId="3" fontId="56" fillId="46" borderId="20" xfId="0" applyNumberFormat="1" applyFont="1" applyFill="1" applyBorder="1" applyAlignment="1">
      <alignment/>
    </xf>
    <xf numFmtId="4" fontId="56" fillId="46" borderId="20" xfId="0" applyNumberFormat="1" applyFont="1" applyFill="1" applyBorder="1" applyAlignment="1">
      <alignment/>
    </xf>
    <xf numFmtId="3" fontId="56" fillId="43" borderId="20" xfId="0" applyNumberFormat="1" applyFont="1" applyFill="1" applyBorder="1" applyAlignment="1">
      <alignment/>
    </xf>
    <xf numFmtId="4" fontId="56" fillId="43" borderId="20" xfId="0" applyNumberFormat="1" applyFont="1" applyFill="1" applyBorder="1" applyAlignment="1">
      <alignment/>
    </xf>
    <xf numFmtId="3" fontId="56" fillId="9" borderId="20" xfId="0" applyNumberFormat="1" applyFont="1" applyFill="1" applyBorder="1" applyAlignment="1">
      <alignment/>
    </xf>
    <xf numFmtId="4" fontId="56" fillId="9" borderId="20" xfId="0" applyNumberFormat="1" applyFont="1" applyFill="1" applyBorder="1" applyAlignment="1">
      <alignment/>
    </xf>
    <xf numFmtId="3" fontId="56" fillId="11" borderId="20" xfId="0" applyNumberFormat="1" applyFont="1" applyFill="1" applyBorder="1" applyAlignment="1">
      <alignment/>
    </xf>
    <xf numFmtId="4" fontId="56" fillId="11" borderId="20" xfId="0" applyNumberFormat="1" applyFont="1" applyFill="1" applyBorder="1" applyAlignment="1">
      <alignment/>
    </xf>
    <xf numFmtId="3" fontId="56" fillId="19" borderId="20" xfId="0" applyNumberFormat="1" applyFont="1" applyFill="1" applyBorder="1" applyAlignment="1">
      <alignment/>
    </xf>
    <xf numFmtId="4" fontId="56" fillId="19" borderId="20" xfId="0" applyNumberFormat="1" applyFont="1" applyFill="1" applyBorder="1" applyAlignment="1">
      <alignment/>
    </xf>
    <xf numFmtId="3" fontId="56" fillId="44" borderId="20" xfId="0" applyNumberFormat="1" applyFont="1" applyFill="1" applyBorder="1" applyAlignment="1">
      <alignment/>
    </xf>
    <xf numFmtId="4" fontId="56" fillId="44" borderId="20" xfId="0" applyNumberFormat="1" applyFont="1" applyFill="1" applyBorder="1" applyAlignment="1">
      <alignment/>
    </xf>
    <xf numFmtId="49" fontId="51" fillId="33" borderId="20" xfId="0" applyNumberFormat="1" applyFont="1" applyFill="1" applyBorder="1" applyAlignment="1">
      <alignment horizontal="center" vertical="center" wrapText="1"/>
    </xf>
    <xf numFmtId="49" fontId="51" fillId="34" borderId="24" xfId="0" applyNumberFormat="1" applyFont="1" applyFill="1" applyBorder="1" applyAlignment="1">
      <alignment horizontal="center" vertical="center" wrapText="1"/>
    </xf>
    <xf numFmtId="49" fontId="51" fillId="35" borderId="24" xfId="0" applyNumberFormat="1" applyFont="1" applyFill="1" applyBorder="1" applyAlignment="1">
      <alignment horizontal="center" vertical="center" wrapText="1"/>
    </xf>
    <xf numFmtId="49" fontId="51" fillId="36" borderId="11" xfId="0" applyNumberFormat="1" applyFont="1" applyFill="1" applyBorder="1" applyAlignment="1">
      <alignment horizontal="center" vertical="center" wrapText="1"/>
    </xf>
    <xf numFmtId="49" fontId="51" fillId="37" borderId="11" xfId="0" applyNumberFormat="1" applyFont="1" applyFill="1" applyBorder="1" applyAlignment="1">
      <alignment horizontal="center" vertical="center" wrapText="1"/>
    </xf>
    <xf numFmtId="49" fontId="51" fillId="38" borderId="11" xfId="0" applyNumberFormat="1" applyFont="1" applyFill="1" applyBorder="1" applyAlignment="1">
      <alignment horizontal="center" vertical="center" wrapText="1"/>
    </xf>
    <xf numFmtId="49" fontId="51" fillId="35" borderId="11" xfId="0" applyNumberFormat="1" applyFont="1" applyFill="1" applyBorder="1" applyAlignment="1">
      <alignment horizontal="center" vertical="center" wrapText="1"/>
    </xf>
    <xf numFmtId="49" fontId="51" fillId="40" borderId="11" xfId="0" applyNumberFormat="1" applyFont="1" applyFill="1" applyBorder="1" applyAlignment="1">
      <alignment horizontal="center" vertical="center" wrapText="1"/>
    </xf>
    <xf numFmtId="49" fontId="51" fillId="34" borderId="20" xfId="0" applyNumberFormat="1" applyFont="1" applyFill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51" fillId="41" borderId="16" xfId="0" applyNumberFormat="1" applyFont="1" applyFill="1" applyBorder="1" applyAlignment="1">
      <alignment horizontal="center" vertical="center" wrapText="1"/>
    </xf>
    <xf numFmtId="49" fontId="51" fillId="36" borderId="16" xfId="0" applyNumberFormat="1" applyFont="1" applyFill="1" applyBorder="1" applyAlignment="1">
      <alignment horizontal="center" vertical="center" wrapText="1"/>
    </xf>
    <xf numFmtId="49" fontId="51" fillId="39" borderId="11" xfId="0" applyNumberFormat="1" applyFont="1" applyFill="1" applyBorder="1" applyAlignment="1">
      <alignment horizontal="center" vertical="center" wrapText="1"/>
    </xf>
    <xf numFmtId="49" fontId="51" fillId="14" borderId="11" xfId="0" applyNumberFormat="1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/>
    </xf>
    <xf numFmtId="3" fontId="10" fillId="45" borderId="20" xfId="0" applyNumberFormat="1" applyFont="1" applyFill="1" applyBorder="1" applyAlignment="1">
      <alignment/>
    </xf>
    <xf numFmtId="4" fontId="10" fillId="45" borderId="20" xfId="0" applyNumberFormat="1" applyFont="1" applyFill="1" applyBorder="1" applyAlignment="1">
      <alignment/>
    </xf>
    <xf numFmtId="12" fontId="51" fillId="34" borderId="11" xfId="0" applyNumberFormat="1" applyFont="1" applyFill="1" applyBorder="1" applyAlignment="1">
      <alignment horizontal="center" vertical="center" wrapText="1"/>
    </xf>
    <xf numFmtId="4" fontId="51" fillId="33" borderId="25" xfId="0" applyNumberFormat="1" applyFont="1" applyFill="1" applyBorder="1" applyAlignment="1">
      <alignment horizontal="center" vertical="center" wrapText="1"/>
    </xf>
    <xf numFmtId="4" fontId="51" fillId="9" borderId="25" xfId="0" applyNumberFormat="1" applyFont="1" applyFill="1" applyBorder="1" applyAlignment="1">
      <alignment horizontal="center" vertical="center" wrapText="1"/>
    </xf>
    <xf numFmtId="4" fontId="51" fillId="11" borderId="25" xfId="0" applyNumberFormat="1" applyFont="1" applyFill="1" applyBorder="1" applyAlignment="1">
      <alignment horizontal="center" vertical="center" wrapText="1"/>
    </xf>
    <xf numFmtId="4" fontId="51" fillId="19" borderId="25" xfId="0" applyNumberFormat="1" applyFont="1" applyFill="1" applyBorder="1" applyAlignment="1">
      <alignment horizontal="center" vertical="center" wrapText="1"/>
    </xf>
    <xf numFmtId="4" fontId="51" fillId="2" borderId="25" xfId="0" applyNumberFormat="1" applyFont="1" applyFill="1" applyBorder="1" applyAlignment="1">
      <alignment horizontal="center" vertical="center" wrapText="1"/>
    </xf>
    <xf numFmtId="4" fontId="51" fillId="38" borderId="25" xfId="0" applyNumberFormat="1" applyFont="1" applyFill="1" applyBorder="1" applyAlignment="1">
      <alignment horizontal="center" vertical="center" wrapText="1"/>
    </xf>
    <xf numFmtId="4" fontId="51" fillId="44" borderId="25" xfId="0" applyNumberFormat="1" applyFont="1" applyFill="1" applyBorder="1" applyAlignment="1">
      <alignment horizontal="center" vertical="center" wrapText="1"/>
    </xf>
    <xf numFmtId="4" fontId="51" fillId="36" borderId="25" xfId="0" applyNumberFormat="1" applyFont="1" applyFill="1" applyBorder="1" applyAlignment="1">
      <alignment horizontal="center" vertical="center" wrapText="1"/>
    </xf>
    <xf numFmtId="4" fontId="51" fillId="46" borderId="25" xfId="0" applyNumberFormat="1" applyFont="1" applyFill="1" applyBorder="1" applyAlignment="1">
      <alignment horizontal="center" vertical="center" wrapText="1"/>
    </xf>
    <xf numFmtId="4" fontId="51" fillId="42" borderId="25" xfId="0" applyNumberFormat="1" applyFont="1" applyFill="1" applyBorder="1" applyAlignment="1">
      <alignment horizontal="center" vertical="center" wrapText="1"/>
    </xf>
    <xf numFmtId="4" fontId="51" fillId="41" borderId="26" xfId="0" applyNumberFormat="1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4" fontId="51" fillId="34" borderId="25" xfId="0" applyNumberFormat="1" applyFont="1" applyFill="1" applyBorder="1" applyAlignment="1">
      <alignment horizontal="center" vertical="center" wrapText="1"/>
    </xf>
    <xf numFmtId="4" fontId="51" fillId="40" borderId="25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1" fillId="9" borderId="11" xfId="0" applyFont="1" applyFill="1" applyBorder="1" applyAlignment="1">
      <alignment horizontal="center" vertical="center" wrapText="1"/>
    </xf>
    <xf numFmtId="0" fontId="51" fillId="9" borderId="10" xfId="0" applyFont="1" applyFill="1" applyBorder="1" applyAlignment="1">
      <alignment horizontal="center" vertical="center" wrapText="1"/>
    </xf>
    <xf numFmtId="49" fontId="51" fillId="9" borderId="11" xfId="0" applyNumberFormat="1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horizontal="center" vertical="center" wrapText="1"/>
    </xf>
    <xf numFmtId="0" fontId="51" fillId="42" borderId="10" xfId="0" applyFont="1" applyFill="1" applyBorder="1" applyAlignment="1">
      <alignment horizontal="center" vertical="center" wrapText="1"/>
    </xf>
    <xf numFmtId="0" fontId="51" fillId="42" borderId="11" xfId="0" applyFont="1" applyFill="1" applyBorder="1" applyAlignment="1">
      <alignment horizontal="center" vertical="center" wrapText="1"/>
    </xf>
    <xf numFmtId="49" fontId="51" fillId="42" borderId="11" xfId="0" applyNumberFormat="1" applyFont="1" applyFill="1" applyBorder="1" applyAlignment="1">
      <alignment horizontal="center" vertical="center" wrapText="1"/>
    </xf>
    <xf numFmtId="0" fontId="51" fillId="42" borderId="12" xfId="0" applyFont="1" applyFill="1" applyBorder="1" applyAlignment="1">
      <alignment horizontal="center" vertical="center" wrapText="1"/>
    </xf>
    <xf numFmtId="0" fontId="51" fillId="19" borderId="27" xfId="0" applyFont="1" applyFill="1" applyBorder="1" applyAlignment="1">
      <alignment horizontal="center" vertical="center" wrapText="1"/>
    </xf>
    <xf numFmtId="0" fontId="51" fillId="19" borderId="18" xfId="0" applyFont="1" applyFill="1" applyBorder="1" applyAlignment="1">
      <alignment horizontal="center" vertical="center" wrapText="1"/>
    </xf>
    <xf numFmtId="0" fontId="51" fillId="19" borderId="21" xfId="0" applyFont="1" applyFill="1" applyBorder="1" applyAlignment="1">
      <alignment horizontal="center" vertical="center" wrapText="1"/>
    </xf>
    <xf numFmtId="49" fontId="51" fillId="19" borderId="21" xfId="0" applyNumberFormat="1" applyFont="1" applyFill="1" applyBorder="1" applyAlignment="1">
      <alignment horizontal="center" vertical="center" wrapText="1"/>
    </xf>
    <xf numFmtId="0" fontId="51" fillId="19" borderId="28" xfId="0" applyFont="1" applyFill="1" applyBorder="1" applyAlignment="1">
      <alignment horizontal="center" vertical="center" wrapText="1"/>
    </xf>
    <xf numFmtId="0" fontId="51" fillId="44" borderId="10" xfId="0" applyFont="1" applyFill="1" applyBorder="1" applyAlignment="1">
      <alignment horizontal="center" vertical="center" wrapText="1"/>
    </xf>
    <xf numFmtId="0" fontId="51" fillId="44" borderId="11" xfId="0" applyFont="1" applyFill="1" applyBorder="1" applyAlignment="1">
      <alignment horizontal="center" vertical="center" wrapText="1"/>
    </xf>
    <xf numFmtId="49" fontId="51" fillId="44" borderId="11" xfId="0" applyNumberFormat="1" applyFont="1" applyFill="1" applyBorder="1" applyAlignment="1">
      <alignment horizontal="center" vertical="center" wrapText="1"/>
    </xf>
    <xf numFmtId="0" fontId="51" fillId="44" borderId="12" xfId="0" applyFont="1" applyFill="1" applyBorder="1" applyAlignment="1">
      <alignment horizontal="center" vertical="center" wrapText="1"/>
    </xf>
    <xf numFmtId="0" fontId="51" fillId="19" borderId="10" xfId="0" applyFont="1" applyFill="1" applyBorder="1" applyAlignment="1">
      <alignment horizontal="center" vertical="center" wrapText="1"/>
    </xf>
    <xf numFmtId="0" fontId="51" fillId="19" borderId="11" xfId="0" applyFont="1" applyFill="1" applyBorder="1" applyAlignment="1">
      <alignment horizontal="center" vertical="center" wrapText="1"/>
    </xf>
    <xf numFmtId="49" fontId="51" fillId="19" borderId="11" xfId="0" applyNumberFormat="1" applyFont="1" applyFill="1" applyBorder="1" applyAlignment="1">
      <alignment horizontal="center" vertical="center" wrapText="1"/>
    </xf>
    <xf numFmtId="0" fontId="51" fillId="19" borderId="12" xfId="0" applyFont="1" applyFill="1" applyBorder="1" applyAlignment="1">
      <alignment horizontal="center" vertical="center" wrapText="1"/>
    </xf>
    <xf numFmtId="0" fontId="51" fillId="19" borderId="29" xfId="0" applyFont="1" applyFill="1" applyBorder="1" applyAlignment="1">
      <alignment horizontal="center" vertical="center" wrapText="1"/>
    </xf>
    <xf numFmtId="0" fontId="51" fillId="19" borderId="30" xfId="0" applyFont="1" applyFill="1" applyBorder="1" applyAlignment="1">
      <alignment horizontal="center" vertical="center" wrapText="1"/>
    </xf>
    <xf numFmtId="0" fontId="51" fillId="19" borderId="20" xfId="0" applyFont="1" applyFill="1" applyBorder="1" applyAlignment="1">
      <alignment horizontal="center" vertical="center" wrapText="1"/>
    </xf>
    <xf numFmtId="49" fontId="51" fillId="19" borderId="30" xfId="0" applyNumberFormat="1" applyFont="1" applyFill="1" applyBorder="1" applyAlignment="1">
      <alignment horizontal="center" vertical="center" wrapText="1"/>
    </xf>
    <xf numFmtId="0" fontId="51" fillId="19" borderId="22" xfId="0" applyFont="1" applyFill="1" applyBorder="1" applyAlignment="1">
      <alignment horizontal="center" vertical="center" wrapText="1"/>
    </xf>
    <xf numFmtId="0" fontId="51" fillId="19" borderId="31" xfId="0" applyFont="1" applyFill="1" applyBorder="1" applyAlignment="1">
      <alignment horizontal="center" vertical="center" wrapText="1"/>
    </xf>
    <xf numFmtId="0" fontId="51" fillId="44" borderId="20" xfId="0" applyFont="1" applyFill="1" applyBorder="1" applyAlignment="1">
      <alignment horizontal="center" vertical="center" wrapText="1"/>
    </xf>
    <xf numFmtId="0" fontId="51" fillId="44" borderId="32" xfId="0" applyFont="1" applyFill="1" applyBorder="1" applyAlignment="1">
      <alignment horizontal="center" vertical="center" wrapText="1"/>
    </xf>
    <xf numFmtId="0" fontId="51" fillId="44" borderId="33" xfId="0" applyFont="1" applyFill="1" applyBorder="1" applyAlignment="1">
      <alignment horizontal="center" vertical="center" wrapText="1"/>
    </xf>
    <xf numFmtId="0" fontId="51" fillId="44" borderId="34" xfId="0" applyFont="1" applyFill="1" applyBorder="1" applyAlignment="1">
      <alignment horizontal="center" vertical="center" wrapText="1"/>
    </xf>
    <xf numFmtId="49" fontId="58" fillId="44" borderId="33" xfId="0" applyNumberFormat="1" applyFont="1" applyFill="1" applyBorder="1" applyAlignment="1">
      <alignment horizontal="center" vertical="center" wrapText="1"/>
    </xf>
    <xf numFmtId="0" fontId="51" fillId="44" borderId="35" xfId="0" applyFont="1" applyFill="1" applyBorder="1" applyAlignment="1">
      <alignment horizontal="center" vertical="center" wrapText="1"/>
    </xf>
    <xf numFmtId="0" fontId="58" fillId="44" borderId="33" xfId="0" applyFont="1" applyFill="1" applyBorder="1" applyAlignment="1">
      <alignment horizontal="center" vertical="center" wrapText="1"/>
    </xf>
    <xf numFmtId="0" fontId="51" fillId="44" borderId="36" xfId="0" applyFont="1" applyFill="1" applyBorder="1" applyAlignment="1">
      <alignment horizontal="center" vertical="center" wrapText="1"/>
    </xf>
    <xf numFmtId="0" fontId="51" fillId="44" borderId="37" xfId="0" applyFont="1" applyFill="1" applyBorder="1" applyAlignment="1">
      <alignment horizontal="center" vertical="center" wrapText="1"/>
    </xf>
    <xf numFmtId="0" fontId="51" fillId="44" borderId="38" xfId="0" applyFont="1" applyFill="1" applyBorder="1" applyAlignment="1">
      <alignment horizontal="center" vertical="center" wrapText="1"/>
    </xf>
    <xf numFmtId="0" fontId="51" fillId="19" borderId="38" xfId="0" applyFont="1" applyFill="1" applyBorder="1" applyAlignment="1">
      <alignment horizontal="center" vertical="center" wrapText="1"/>
    </xf>
    <xf numFmtId="49" fontId="51" fillId="19" borderId="20" xfId="0" applyNumberFormat="1" applyFont="1" applyFill="1" applyBorder="1" applyAlignment="1">
      <alignment horizontal="center" vertical="center" wrapText="1"/>
    </xf>
    <xf numFmtId="0" fontId="51" fillId="19" borderId="19" xfId="0" applyFont="1" applyFill="1" applyBorder="1" applyAlignment="1">
      <alignment horizontal="center" vertical="center" wrapText="1"/>
    </xf>
    <xf numFmtId="3" fontId="56" fillId="47" borderId="20" xfId="0" applyNumberFormat="1" applyFont="1" applyFill="1" applyBorder="1" applyAlignment="1">
      <alignment/>
    </xf>
    <xf numFmtId="4" fontId="56" fillId="47" borderId="20" xfId="0" applyNumberFormat="1" applyFont="1" applyFill="1" applyBorder="1" applyAlignment="1">
      <alignment/>
    </xf>
    <xf numFmtId="0" fontId="51" fillId="47" borderId="10" xfId="0" applyFont="1" applyFill="1" applyBorder="1" applyAlignment="1">
      <alignment horizontal="center" vertical="center" wrapText="1"/>
    </xf>
    <xf numFmtId="0" fontId="51" fillId="47" borderId="19" xfId="0" applyFont="1" applyFill="1" applyBorder="1" applyAlignment="1">
      <alignment horizontal="center" vertical="center" wrapText="1"/>
    </xf>
    <xf numFmtId="0" fontId="51" fillId="47" borderId="11" xfId="0" applyFont="1" applyFill="1" applyBorder="1" applyAlignment="1">
      <alignment horizontal="center" vertical="center" wrapText="1"/>
    </xf>
    <xf numFmtId="49" fontId="51" fillId="47" borderId="11" xfId="0" applyNumberFormat="1" applyFont="1" applyFill="1" applyBorder="1" applyAlignment="1">
      <alignment horizontal="center" vertical="center" wrapText="1"/>
    </xf>
    <xf numFmtId="0" fontId="51" fillId="47" borderId="12" xfId="0" applyFont="1" applyFill="1" applyBorder="1" applyAlignment="1">
      <alignment horizontal="center" vertical="center" wrapText="1"/>
    </xf>
    <xf numFmtId="4" fontId="51" fillId="47" borderId="25" xfId="0" applyNumberFormat="1" applyFont="1" applyFill="1" applyBorder="1" applyAlignment="1">
      <alignment horizontal="center" vertical="center" wrapText="1"/>
    </xf>
    <xf numFmtId="0" fontId="51" fillId="47" borderId="27" xfId="0" applyFont="1" applyFill="1" applyBorder="1" applyAlignment="1">
      <alignment horizontal="center" vertical="center" wrapText="1"/>
    </xf>
    <xf numFmtId="0" fontId="51" fillId="47" borderId="13" xfId="0" applyFont="1" applyFill="1" applyBorder="1" applyAlignment="1">
      <alignment horizontal="center" vertical="center" wrapText="1"/>
    </xf>
    <xf numFmtId="0" fontId="51" fillId="47" borderId="20" xfId="0" applyFont="1" applyFill="1" applyBorder="1" applyAlignment="1">
      <alignment horizontal="center" vertical="center" wrapText="1"/>
    </xf>
    <xf numFmtId="49" fontId="51" fillId="47" borderId="13" xfId="0" applyNumberFormat="1" applyFont="1" applyFill="1" applyBorder="1" applyAlignment="1">
      <alignment horizontal="center" vertical="center" wrapText="1"/>
    </xf>
    <xf numFmtId="0" fontId="51" fillId="47" borderId="22" xfId="0" applyFont="1" applyFill="1" applyBorder="1" applyAlignment="1">
      <alignment horizontal="center" vertical="center" wrapText="1"/>
    </xf>
    <xf numFmtId="0" fontId="51" fillId="47" borderId="14" xfId="0" applyFont="1" applyFill="1" applyBorder="1" applyAlignment="1">
      <alignment horizontal="center" vertical="center" wrapText="1"/>
    </xf>
    <xf numFmtId="0" fontId="51" fillId="47" borderId="39" xfId="0" applyFont="1" applyFill="1" applyBorder="1" applyAlignment="1">
      <alignment horizontal="center" vertical="center" wrapText="1"/>
    </xf>
    <xf numFmtId="0" fontId="51" fillId="47" borderId="0" xfId="0" applyFont="1" applyFill="1" applyBorder="1" applyAlignment="1">
      <alignment horizontal="center" vertical="center" wrapText="1"/>
    </xf>
    <xf numFmtId="0" fontId="51" fillId="47" borderId="38" xfId="0" applyFont="1" applyFill="1" applyBorder="1" applyAlignment="1">
      <alignment horizontal="center" vertical="center" wrapText="1"/>
    </xf>
    <xf numFmtId="0" fontId="51" fillId="47" borderId="30" xfId="0" applyFont="1" applyFill="1" applyBorder="1" applyAlignment="1">
      <alignment horizontal="center" vertical="center" wrapText="1"/>
    </xf>
    <xf numFmtId="49" fontId="51" fillId="47" borderId="37" xfId="0" applyNumberFormat="1" applyFont="1" applyFill="1" applyBorder="1" applyAlignment="1">
      <alignment horizontal="center" vertical="center" wrapText="1"/>
    </xf>
    <xf numFmtId="0" fontId="51" fillId="47" borderId="40" xfId="0" applyFont="1" applyFill="1" applyBorder="1" applyAlignment="1">
      <alignment horizontal="center" vertical="center" wrapText="1"/>
    </xf>
    <xf numFmtId="0" fontId="51" fillId="47" borderId="31" xfId="0" applyFont="1" applyFill="1" applyBorder="1" applyAlignment="1">
      <alignment horizontal="center" vertical="center" wrapText="1"/>
    </xf>
    <xf numFmtId="0" fontId="51" fillId="47" borderId="41" xfId="0" applyFont="1" applyFill="1" applyBorder="1" applyAlignment="1">
      <alignment horizontal="center" vertical="center" wrapText="1"/>
    </xf>
    <xf numFmtId="49" fontId="51" fillId="47" borderId="20" xfId="0" applyNumberFormat="1" applyFont="1" applyFill="1" applyBorder="1" applyAlignment="1">
      <alignment horizontal="center" vertical="center" wrapText="1"/>
    </xf>
    <xf numFmtId="0" fontId="51" fillId="47" borderId="21" xfId="0" applyFont="1" applyFill="1" applyBorder="1" applyAlignment="1">
      <alignment horizontal="center" vertical="center" wrapText="1"/>
    </xf>
    <xf numFmtId="0" fontId="51" fillId="42" borderId="20" xfId="0" applyFont="1" applyFill="1" applyBorder="1" applyAlignment="1">
      <alignment horizontal="center" vertical="center" wrapText="1"/>
    </xf>
    <xf numFmtId="0" fontId="51" fillId="42" borderId="38" xfId="0" applyFont="1" applyFill="1" applyBorder="1" applyAlignment="1">
      <alignment horizontal="center" vertical="center" wrapText="1"/>
    </xf>
    <xf numFmtId="49" fontId="51" fillId="42" borderId="20" xfId="0" applyNumberFormat="1" applyFont="1" applyFill="1" applyBorder="1" applyAlignment="1">
      <alignment horizontal="center" vertical="center" wrapText="1"/>
    </xf>
    <xf numFmtId="0" fontId="51" fillId="42" borderId="22" xfId="0" applyFont="1" applyFill="1" applyBorder="1" applyAlignment="1">
      <alignment horizontal="center" vertical="center" wrapText="1"/>
    </xf>
    <xf numFmtId="0" fontId="51" fillId="42" borderId="21" xfId="0" applyFont="1" applyFill="1" applyBorder="1" applyAlignment="1">
      <alignment horizontal="center" vertical="center" wrapText="1"/>
    </xf>
    <xf numFmtId="0" fontId="51" fillId="47" borderId="15" xfId="0" applyFont="1" applyFill="1" applyBorder="1" applyAlignment="1">
      <alignment horizontal="center" vertical="center" wrapText="1"/>
    </xf>
    <xf numFmtId="0" fontId="51" fillId="47" borderId="16" xfId="0" applyFont="1" applyFill="1" applyBorder="1" applyAlignment="1">
      <alignment horizontal="center" vertical="center" wrapText="1"/>
    </xf>
    <xf numFmtId="49" fontId="51" fillId="47" borderId="16" xfId="0" applyNumberFormat="1" applyFont="1" applyFill="1" applyBorder="1" applyAlignment="1">
      <alignment horizontal="center" vertical="center" wrapText="1"/>
    </xf>
    <xf numFmtId="0" fontId="51" fillId="47" borderId="17" xfId="0" applyFont="1" applyFill="1" applyBorder="1" applyAlignment="1">
      <alignment horizontal="center" vertical="center" wrapText="1"/>
    </xf>
    <xf numFmtId="0" fontId="51" fillId="47" borderId="26" xfId="0" applyFont="1" applyFill="1" applyBorder="1" applyAlignment="1">
      <alignment horizontal="center" vertical="center" wrapText="1"/>
    </xf>
    <xf numFmtId="3" fontId="56" fillId="42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6" fillId="42" borderId="20" xfId="0" applyNumberFormat="1" applyFont="1" applyFill="1" applyBorder="1" applyAlignment="1">
      <alignment/>
    </xf>
    <xf numFmtId="49" fontId="51" fillId="34" borderId="21" xfId="0" applyNumberFormat="1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47" borderId="18" xfId="0" applyFont="1" applyFill="1" applyBorder="1" applyAlignment="1">
      <alignment horizontal="center" vertical="center" wrapText="1"/>
    </xf>
    <xf numFmtId="49" fontId="51" fillId="47" borderId="21" xfId="0" applyNumberFormat="1" applyFont="1" applyFill="1" applyBorder="1" applyAlignment="1">
      <alignment horizontal="center" vertical="center" wrapText="1"/>
    </xf>
    <xf numFmtId="0" fontId="51" fillId="47" borderId="28" xfId="0" applyFont="1" applyFill="1" applyBorder="1" applyAlignment="1">
      <alignment horizontal="center" vertical="center" wrapText="1"/>
    </xf>
    <xf numFmtId="4" fontId="51" fillId="19" borderId="42" xfId="0" applyNumberFormat="1" applyFont="1" applyFill="1" applyBorder="1" applyAlignment="1">
      <alignment horizontal="center" vertical="center" wrapText="1"/>
    </xf>
    <xf numFmtId="4" fontId="51" fillId="44" borderId="38" xfId="0" applyNumberFormat="1" applyFont="1" applyFill="1" applyBorder="1" applyAlignment="1">
      <alignment horizontal="center" vertical="center" wrapText="1"/>
    </xf>
    <xf numFmtId="4" fontId="51" fillId="19" borderId="28" xfId="0" applyNumberFormat="1" applyFont="1" applyFill="1" applyBorder="1" applyAlignment="1">
      <alignment horizontal="center" vertical="center" wrapText="1"/>
    </xf>
    <xf numFmtId="4" fontId="51" fillId="47" borderId="12" xfId="0" applyNumberFormat="1" applyFont="1" applyFill="1" applyBorder="1" applyAlignment="1">
      <alignment horizontal="center" vertical="center" wrapText="1"/>
    </xf>
    <xf numFmtId="4" fontId="51" fillId="40" borderId="12" xfId="0" applyNumberFormat="1" applyFont="1" applyFill="1" applyBorder="1" applyAlignment="1">
      <alignment horizontal="center" vertical="center" wrapText="1"/>
    </xf>
    <xf numFmtId="4" fontId="51" fillId="19" borderId="12" xfId="0" applyNumberFormat="1" applyFont="1" applyFill="1" applyBorder="1" applyAlignment="1">
      <alignment horizontal="center" vertical="center" wrapText="1"/>
    </xf>
    <xf numFmtId="4" fontId="51" fillId="14" borderId="12" xfId="0" applyNumberFormat="1" applyFont="1" applyFill="1" applyBorder="1" applyAlignment="1">
      <alignment horizontal="center" vertical="center" wrapText="1"/>
    </xf>
    <xf numFmtId="4" fontId="51" fillId="11" borderId="12" xfId="0" applyNumberFormat="1" applyFont="1" applyFill="1" applyBorder="1" applyAlignment="1">
      <alignment horizontal="center" vertical="center" wrapText="1"/>
    </xf>
    <xf numFmtId="4" fontId="51" fillId="9" borderId="12" xfId="0" applyNumberFormat="1" applyFont="1" applyFill="1" applyBorder="1" applyAlignment="1">
      <alignment horizontal="center" vertical="center" wrapText="1"/>
    </xf>
    <xf numFmtId="4" fontId="51" fillId="47" borderId="22" xfId="0" applyNumberFormat="1" applyFont="1" applyFill="1" applyBorder="1" applyAlignment="1">
      <alignment horizontal="center" vertical="center" wrapText="1"/>
    </xf>
    <xf numFmtId="4" fontId="51" fillId="19" borderId="22" xfId="0" applyNumberFormat="1" applyFont="1" applyFill="1" applyBorder="1" applyAlignment="1">
      <alignment horizontal="center" vertical="center" wrapText="1"/>
    </xf>
    <xf numFmtId="4" fontId="51" fillId="47" borderId="28" xfId="0" applyNumberFormat="1" applyFont="1" applyFill="1" applyBorder="1" applyAlignment="1">
      <alignment horizontal="center" vertical="center" wrapText="1"/>
    </xf>
    <xf numFmtId="4" fontId="51" fillId="47" borderId="43" xfId="0" applyNumberFormat="1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4" fontId="48" fillId="0" borderId="0" xfId="0" applyNumberFormat="1" applyFont="1" applyAlignment="1">
      <alignment/>
    </xf>
    <xf numFmtId="0" fontId="51" fillId="9" borderId="21" xfId="0" applyFont="1" applyFill="1" applyBorder="1" applyAlignment="1">
      <alignment horizontal="center" vertical="center" wrapText="1"/>
    </xf>
    <xf numFmtId="49" fontId="51" fillId="9" borderId="21" xfId="0" applyNumberFormat="1" applyFont="1" applyFill="1" applyBorder="1" applyAlignment="1">
      <alignment horizontal="center" vertical="center" wrapText="1"/>
    </xf>
    <xf numFmtId="0" fontId="51" fillId="9" borderId="28" xfId="0" applyFont="1" applyFill="1" applyBorder="1" applyAlignment="1">
      <alignment horizontal="center" vertical="center" wrapText="1"/>
    </xf>
    <xf numFmtId="4" fontId="51" fillId="9" borderId="22" xfId="0" applyNumberFormat="1" applyFont="1" applyFill="1" applyBorder="1" applyAlignment="1">
      <alignment horizontal="center" vertical="center" wrapText="1"/>
    </xf>
    <xf numFmtId="4" fontId="51" fillId="9" borderId="28" xfId="0" applyNumberFormat="1" applyFont="1" applyFill="1" applyBorder="1" applyAlignment="1">
      <alignment horizontal="center" vertical="center" wrapText="1"/>
    </xf>
    <xf numFmtId="0" fontId="51" fillId="9" borderId="18" xfId="0" applyFont="1" applyFill="1" applyBorder="1" applyAlignment="1">
      <alignment horizontal="center" vertical="center" wrapText="1"/>
    </xf>
    <xf numFmtId="0" fontId="51" fillId="36" borderId="11" xfId="0" applyNumberFormat="1" applyFont="1" applyFill="1" applyBorder="1" applyAlignment="1">
      <alignment horizontal="center" vertical="center" wrapText="1"/>
    </xf>
    <xf numFmtId="0" fontId="51" fillId="36" borderId="47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51" fillId="2" borderId="12" xfId="0" applyNumberFormat="1" applyFont="1" applyFill="1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51" fillId="0" borderId="48" xfId="0" applyFont="1" applyBorder="1" applyAlignment="1">
      <alignment horizontal="center" vertical="center" wrapText="1"/>
    </xf>
    <xf numFmtId="0" fontId="51" fillId="40" borderId="47" xfId="0" applyFont="1" applyFill="1" applyBorder="1" applyAlignment="1">
      <alignment horizontal="center" vertical="center" wrapText="1"/>
    </xf>
    <xf numFmtId="0" fontId="51" fillId="14" borderId="47" xfId="0" applyFont="1" applyFill="1" applyBorder="1" applyAlignment="1">
      <alignment horizontal="center" vertical="center" wrapText="1"/>
    </xf>
    <xf numFmtId="0" fontId="51" fillId="35" borderId="47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  <xf numFmtId="0" fontId="51" fillId="2" borderId="27" xfId="0" applyFont="1" applyFill="1" applyBorder="1" applyAlignment="1">
      <alignment horizontal="center" vertical="center" wrapText="1"/>
    </xf>
    <xf numFmtId="0" fontId="51" fillId="42" borderId="27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49" fontId="51" fillId="2" borderId="11" xfId="0" applyNumberFormat="1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1" fillId="2" borderId="49" xfId="0" applyFont="1" applyFill="1" applyBorder="1" applyAlignment="1">
      <alignment horizontal="center" vertical="center" wrapText="1"/>
    </xf>
    <xf numFmtId="0" fontId="51" fillId="2" borderId="50" xfId="0" applyFont="1" applyFill="1" applyBorder="1" applyAlignment="1">
      <alignment horizontal="center" vertical="center" wrapText="1"/>
    </xf>
    <xf numFmtId="49" fontId="51" fillId="2" borderId="50" xfId="0" applyNumberFormat="1" applyFont="1" applyFill="1" applyBorder="1" applyAlignment="1">
      <alignment horizontal="center" vertical="center" wrapText="1"/>
    </xf>
    <xf numFmtId="0" fontId="51" fillId="2" borderId="51" xfId="0" applyFont="1" applyFill="1" applyBorder="1" applyAlignment="1">
      <alignment horizontal="center" vertical="center" wrapText="1"/>
    </xf>
    <xf numFmtId="0" fontId="51" fillId="2" borderId="52" xfId="0" applyFont="1" applyFill="1" applyBorder="1" applyAlignment="1">
      <alignment horizontal="center" vertical="center" wrapText="1"/>
    </xf>
    <xf numFmtId="4" fontId="51" fillId="2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5" xfId="0" applyBorder="1" applyAlignment="1">
      <alignment/>
    </xf>
    <xf numFmtId="0" fontId="51" fillId="42" borderId="56" xfId="0" applyFont="1" applyFill="1" applyBorder="1" applyAlignment="1">
      <alignment horizontal="center" vertical="center" wrapText="1"/>
    </xf>
    <xf numFmtId="0" fontId="51" fillId="42" borderId="42" xfId="0" applyFont="1" applyFill="1" applyBorder="1" applyAlignment="1">
      <alignment horizontal="center" vertical="center" wrapText="1"/>
    </xf>
    <xf numFmtId="49" fontId="51" fillId="42" borderId="56" xfId="0" applyNumberFormat="1" applyFont="1" applyFill="1" applyBorder="1" applyAlignment="1">
      <alignment horizontal="center" vertical="center" wrapText="1"/>
    </xf>
    <xf numFmtId="0" fontId="51" fillId="42" borderId="51" xfId="0" applyFont="1" applyFill="1" applyBorder="1" applyAlignment="1">
      <alignment horizontal="center" vertical="center" wrapText="1"/>
    </xf>
    <xf numFmtId="0" fontId="51" fillId="42" borderId="50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51" fillId="35" borderId="58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42" borderId="58" xfId="0" applyFont="1" applyFill="1" applyBorder="1" applyAlignment="1">
      <alignment horizontal="center" vertical="center" wrapText="1"/>
    </xf>
    <xf numFmtId="0" fontId="51" fillId="42" borderId="18" xfId="0" applyFont="1" applyFill="1" applyBorder="1" applyAlignment="1">
      <alignment horizontal="center" vertical="center" wrapText="1"/>
    </xf>
    <xf numFmtId="0" fontId="0" fillId="42" borderId="58" xfId="0" applyFill="1" applyBorder="1" applyAlignment="1">
      <alignment/>
    </xf>
    <xf numFmtId="0" fontId="0" fillId="2" borderId="59" xfId="0" applyFill="1" applyBorder="1" applyAlignment="1">
      <alignment/>
    </xf>
    <xf numFmtId="0" fontId="51" fillId="35" borderId="60" xfId="0" applyFont="1" applyFill="1" applyBorder="1" applyAlignment="1">
      <alignment horizontal="center" vertical="center" wrapText="1"/>
    </xf>
    <xf numFmtId="0" fontId="51" fillId="35" borderId="61" xfId="0" applyFont="1" applyFill="1" applyBorder="1" applyAlignment="1">
      <alignment horizontal="center" vertical="center" wrapText="1"/>
    </xf>
    <xf numFmtId="49" fontId="51" fillId="35" borderId="61" xfId="0" applyNumberFormat="1" applyFont="1" applyFill="1" applyBorder="1" applyAlignment="1">
      <alignment horizontal="center" vertical="center" wrapText="1"/>
    </xf>
    <xf numFmtId="0" fontId="51" fillId="35" borderId="62" xfId="0" applyFont="1" applyFill="1" applyBorder="1" applyAlignment="1">
      <alignment horizontal="center" vertical="center" wrapText="1"/>
    </xf>
    <xf numFmtId="4" fontId="51" fillId="11" borderId="62" xfId="0" applyNumberFormat="1" applyFont="1" applyFill="1" applyBorder="1" applyAlignment="1">
      <alignment horizontal="center" vertical="center" wrapText="1"/>
    </xf>
    <xf numFmtId="0" fontId="0" fillId="11" borderId="58" xfId="0" applyFill="1" applyBorder="1" applyAlignment="1">
      <alignment/>
    </xf>
    <xf numFmtId="0" fontId="51" fillId="11" borderId="20" xfId="0" applyFont="1" applyFill="1" applyBorder="1" applyAlignment="1">
      <alignment horizontal="center" vertical="center" wrapText="1"/>
    </xf>
    <xf numFmtId="0" fontId="51" fillId="11" borderId="20" xfId="0" applyFont="1" applyFill="1" applyBorder="1" applyAlignment="1">
      <alignment horizontal="center" vertical="center"/>
    </xf>
    <xf numFmtId="0" fontId="51" fillId="11" borderId="63" xfId="0" applyFont="1" applyFill="1" applyBorder="1" applyAlignment="1">
      <alignment horizontal="center" vertical="center" wrapText="1"/>
    </xf>
    <xf numFmtId="0" fontId="51" fillId="11" borderId="38" xfId="0" applyFont="1" applyFill="1" applyBorder="1" applyAlignment="1">
      <alignment horizontal="center" vertical="center"/>
    </xf>
    <xf numFmtId="0" fontId="51" fillId="11" borderId="21" xfId="0" applyFont="1" applyFill="1" applyBorder="1" applyAlignment="1">
      <alignment horizontal="center" vertical="center" wrapText="1"/>
    </xf>
    <xf numFmtId="0" fontId="51" fillId="11" borderId="21" xfId="0" applyFont="1" applyFill="1" applyBorder="1" applyAlignment="1">
      <alignment horizontal="center" vertical="center"/>
    </xf>
    <xf numFmtId="0" fontId="51" fillId="11" borderId="64" xfId="0" applyFont="1" applyFill="1" applyBorder="1" applyAlignment="1">
      <alignment horizontal="center" vertical="center" wrapText="1"/>
    </xf>
    <xf numFmtId="0" fontId="0" fillId="11" borderId="18" xfId="0" applyFill="1" applyBorder="1" applyAlignment="1">
      <alignment/>
    </xf>
    <xf numFmtId="0" fontId="59" fillId="0" borderId="0" xfId="0" applyFont="1" applyAlignment="1">
      <alignment/>
    </xf>
    <xf numFmtId="49" fontId="17" fillId="0" borderId="64" xfId="50" applyNumberFormat="1" applyFont="1" applyBorder="1" applyAlignment="1" applyProtection="1">
      <alignment horizontal="center" vertical="center" wrapText="1"/>
      <protection locked="0"/>
    </xf>
    <xf numFmtId="49" fontId="17" fillId="0" borderId="65" xfId="50" applyNumberFormat="1" applyFont="1" applyBorder="1" applyAlignment="1" applyProtection="1">
      <alignment horizontal="center" vertical="center" wrapText="1"/>
      <protection locked="0"/>
    </xf>
    <xf numFmtId="49" fontId="17" fillId="0" borderId="20" xfId="50" applyNumberFormat="1" applyFont="1" applyBorder="1" applyAlignment="1" applyProtection="1">
      <alignment horizontal="center" vertical="center" wrapText="1"/>
      <protection locked="0"/>
    </xf>
    <xf numFmtId="49" fontId="17" fillId="0" borderId="65" xfId="50" applyNumberFormat="1" applyFont="1" applyBorder="1" applyAlignment="1" applyProtection="1">
      <alignment horizontal="left" vertical="center" wrapText="1"/>
      <protection locked="0"/>
    </xf>
    <xf numFmtId="49" fontId="17" fillId="0" borderId="20" xfId="50" applyNumberFormat="1" applyFont="1" applyBorder="1" applyAlignment="1" applyProtection="1">
      <alignment horizontal="left" vertical="center" wrapText="1"/>
      <protection locked="0"/>
    </xf>
    <xf numFmtId="0" fontId="51" fillId="0" borderId="64" xfId="0" applyFont="1" applyBorder="1" applyAlignment="1">
      <alignment vertical="center"/>
    </xf>
    <xf numFmtId="0" fontId="51" fillId="0" borderId="66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65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/>
    </xf>
    <xf numFmtId="0" fontId="60" fillId="48" borderId="17" xfId="0" applyFont="1" applyFill="1" applyBorder="1" applyAlignment="1">
      <alignment horizontal="center" vertical="center" wrapText="1"/>
    </xf>
    <xf numFmtId="0" fontId="60" fillId="48" borderId="57" xfId="0" applyFont="1" applyFill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57" xfId="0" applyFont="1" applyFill="1" applyBorder="1" applyAlignment="1">
      <alignment horizontal="center" vertical="center" wrapText="1"/>
    </xf>
    <xf numFmtId="0" fontId="0" fillId="49" borderId="18" xfId="0" applyFill="1" applyBorder="1" applyAlignment="1">
      <alignment/>
    </xf>
    <xf numFmtId="0" fontId="0" fillId="0" borderId="67" xfId="0" applyBorder="1" applyAlignment="1">
      <alignment/>
    </xf>
    <xf numFmtId="0" fontId="0" fillId="0" borderId="40" xfId="0" applyBorder="1" applyAlignment="1">
      <alignment/>
    </xf>
    <xf numFmtId="0" fontId="0" fillId="49" borderId="27" xfId="0" applyFill="1" applyBorder="1" applyAlignment="1">
      <alignment/>
    </xf>
    <xf numFmtId="0" fontId="0" fillId="0" borderId="68" xfId="0" applyBorder="1" applyAlignment="1">
      <alignment/>
    </xf>
    <xf numFmtId="0" fontId="0" fillId="49" borderId="69" xfId="0" applyFill="1" applyBorder="1" applyAlignment="1">
      <alignment/>
    </xf>
    <xf numFmtId="0" fontId="51" fillId="35" borderId="69" xfId="0" applyFont="1" applyFill="1" applyBorder="1" applyAlignment="1">
      <alignment horizontal="center" vertical="center" wrapText="1"/>
    </xf>
    <xf numFmtId="4" fontId="51" fillId="33" borderId="22" xfId="0" applyNumberFormat="1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 wrapText="1"/>
    </xf>
    <xf numFmtId="0" fontId="51" fillId="42" borderId="26" xfId="0" applyFont="1" applyFill="1" applyBorder="1" applyAlignment="1">
      <alignment horizontal="center" vertical="center" wrapText="1"/>
    </xf>
    <xf numFmtId="49" fontId="51" fillId="42" borderId="26" xfId="0" applyNumberFormat="1" applyFont="1" applyFill="1" applyBorder="1" applyAlignment="1">
      <alignment horizontal="center" vertical="center" wrapText="1"/>
    </xf>
    <xf numFmtId="0" fontId="51" fillId="42" borderId="70" xfId="0" applyFont="1" applyFill="1" applyBorder="1" applyAlignment="1">
      <alignment horizontal="center" vertical="center" wrapText="1"/>
    </xf>
    <xf numFmtId="0" fontId="51" fillId="42" borderId="71" xfId="0" applyFont="1" applyFill="1" applyBorder="1" applyAlignment="1">
      <alignment horizontal="center" vertical="center" wrapText="1"/>
    </xf>
    <xf numFmtId="0" fontId="51" fillId="42" borderId="44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51" fillId="11" borderId="69" xfId="0" applyFont="1" applyFill="1" applyBorder="1" applyAlignment="1">
      <alignment horizontal="center" vertical="center" wrapText="1"/>
    </xf>
    <xf numFmtId="0" fontId="51" fillId="11" borderId="61" xfId="0" applyFont="1" applyFill="1" applyBorder="1" applyAlignment="1">
      <alignment horizontal="center" vertical="center" wrapText="1"/>
    </xf>
    <xf numFmtId="49" fontId="51" fillId="11" borderId="61" xfId="0" applyNumberFormat="1" applyFont="1" applyFill="1" applyBorder="1" applyAlignment="1">
      <alignment horizontal="center" vertical="center" wrapText="1"/>
    </xf>
    <xf numFmtId="0" fontId="51" fillId="11" borderId="62" xfId="0" applyFont="1" applyFill="1" applyBorder="1" applyAlignment="1">
      <alignment horizontal="center" vertical="center" wrapText="1"/>
    </xf>
    <xf numFmtId="0" fontId="51" fillId="11" borderId="73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51" fillId="11" borderId="56" xfId="0" applyFont="1" applyFill="1" applyBorder="1" applyAlignment="1">
      <alignment horizontal="center" vertical="center"/>
    </xf>
    <xf numFmtId="0" fontId="51" fillId="11" borderId="50" xfId="0" applyFont="1" applyFill="1" applyBorder="1" applyAlignment="1">
      <alignment horizontal="center" vertical="center"/>
    </xf>
    <xf numFmtId="0" fontId="51" fillId="11" borderId="50" xfId="0" applyFont="1" applyFill="1" applyBorder="1" applyAlignment="1">
      <alignment horizontal="center" vertical="center" wrapText="1"/>
    </xf>
    <xf numFmtId="0" fontId="51" fillId="11" borderId="65" xfId="0" applyFont="1" applyFill="1" applyBorder="1" applyAlignment="1">
      <alignment horizontal="center" vertical="center" wrapText="1"/>
    </xf>
    <xf numFmtId="0" fontId="51" fillId="11" borderId="65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 wrapText="1"/>
    </xf>
    <xf numFmtId="0" fontId="51" fillId="11" borderId="74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74" xfId="0" applyFont="1" applyFill="1" applyBorder="1" applyAlignment="1">
      <alignment horizontal="center" vertical="center" wrapText="1"/>
    </xf>
    <xf numFmtId="0" fontId="51" fillId="11" borderId="56" xfId="0" applyFont="1" applyFill="1" applyBorder="1" applyAlignment="1">
      <alignment horizontal="center" vertical="center" wrapText="1"/>
    </xf>
    <xf numFmtId="0" fontId="0" fillId="11" borderId="59" xfId="0" applyFill="1" applyBorder="1" applyAlignment="1">
      <alignment/>
    </xf>
    <xf numFmtId="0" fontId="51" fillId="35" borderId="13" xfId="0" applyFont="1" applyFill="1" applyBorder="1" applyAlignment="1">
      <alignment horizontal="center" vertical="center" wrapText="1"/>
    </xf>
    <xf numFmtId="49" fontId="51" fillId="35" borderId="13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0" fillId="42" borderId="59" xfId="0" applyFill="1" applyBorder="1" applyAlignment="1">
      <alignment/>
    </xf>
    <xf numFmtId="0" fontId="0" fillId="11" borderId="75" xfId="0" applyFill="1" applyBorder="1" applyAlignment="1">
      <alignment/>
    </xf>
    <xf numFmtId="0" fontId="0" fillId="2" borderId="18" xfId="0" applyFill="1" applyBorder="1" applyAlignment="1">
      <alignment/>
    </xf>
    <xf numFmtId="0" fontId="0" fillId="11" borderId="69" xfId="0" applyFill="1" applyBorder="1" applyAlignment="1">
      <alignment/>
    </xf>
    <xf numFmtId="0" fontId="0" fillId="11" borderId="27" xfId="0" applyFill="1" applyBorder="1" applyAlignment="1">
      <alignment/>
    </xf>
    <xf numFmtId="0" fontId="51" fillId="49" borderId="27" xfId="0" applyFont="1" applyFill="1" applyBorder="1" applyAlignment="1">
      <alignment horizontal="center" vertical="center" wrapText="1"/>
    </xf>
    <xf numFmtId="0" fontId="51" fillId="49" borderId="10" xfId="0" applyFont="1" applyFill="1" applyBorder="1" applyAlignment="1">
      <alignment horizontal="center" vertical="center" wrapText="1"/>
    </xf>
    <xf numFmtId="0" fontId="51" fillId="49" borderId="58" xfId="0" applyFont="1" applyFill="1" applyBorder="1" applyAlignment="1">
      <alignment wrapText="1"/>
    </xf>
    <xf numFmtId="0" fontId="51" fillId="49" borderId="15" xfId="0" applyFont="1" applyFill="1" applyBorder="1" applyAlignment="1">
      <alignment horizontal="center" vertical="center" wrapText="1"/>
    </xf>
    <xf numFmtId="4" fontId="51" fillId="0" borderId="64" xfId="0" applyNumberFormat="1" applyFont="1" applyBorder="1" applyAlignment="1">
      <alignment vertical="center"/>
    </xf>
    <xf numFmtId="4" fontId="51" fillId="0" borderId="20" xfId="0" applyNumberFormat="1" applyFont="1" applyBorder="1" applyAlignment="1">
      <alignment vertical="center"/>
    </xf>
    <xf numFmtId="4" fontId="51" fillId="0" borderId="65" xfId="0" applyNumberFormat="1" applyFont="1" applyBorder="1" applyAlignment="1">
      <alignment vertical="center"/>
    </xf>
    <xf numFmtId="0" fontId="51" fillId="48" borderId="57" xfId="0" applyFont="1" applyFill="1" applyBorder="1" applyAlignment="1">
      <alignment horizontal="center" vertical="center" wrapText="1"/>
    </xf>
    <xf numFmtId="0" fontId="51" fillId="48" borderId="57" xfId="0" applyFont="1" applyFill="1" applyBorder="1" applyAlignment="1">
      <alignment horizontal="center" vertical="center"/>
    </xf>
    <xf numFmtId="0" fontId="51" fillId="48" borderId="55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6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/>
    </xf>
    <xf numFmtId="49" fontId="19" fillId="45" borderId="78" xfId="50" applyNumberFormat="1" applyFont="1" applyFill="1" applyBorder="1" applyAlignment="1" applyProtection="1">
      <alignment horizontal="center" vertical="center" wrapText="1"/>
      <protection locked="0"/>
    </xf>
    <xf numFmtId="4" fontId="58" fillId="45" borderId="79" xfId="0" applyNumberFormat="1" applyFont="1" applyFill="1" applyBorder="1" applyAlignment="1">
      <alignment/>
    </xf>
    <xf numFmtId="0" fontId="58" fillId="45" borderId="44" xfId="0" applyFont="1" applyFill="1" applyBorder="1" applyAlignment="1">
      <alignment/>
    </xf>
    <xf numFmtId="0" fontId="0" fillId="45" borderId="69" xfId="0" applyFill="1" applyBorder="1" applyAlignment="1">
      <alignment/>
    </xf>
    <xf numFmtId="0" fontId="0" fillId="45" borderId="10" xfId="0" applyFill="1" applyBorder="1" applyAlignment="1">
      <alignment/>
    </xf>
    <xf numFmtId="0" fontId="0" fillId="2" borderId="27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58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80" xfId="0" applyFill="1" applyBorder="1" applyAlignment="1">
      <alignment/>
    </xf>
    <xf numFmtId="0" fontId="0" fillId="9" borderId="81" xfId="0" applyFill="1" applyBorder="1" applyAlignment="1">
      <alignment/>
    </xf>
    <xf numFmtId="0" fontId="0" fillId="9" borderId="82" xfId="0" applyFill="1" applyBorder="1" applyAlignment="1">
      <alignment/>
    </xf>
    <xf numFmtId="0" fontId="0" fillId="9" borderId="83" xfId="0" applyFill="1" applyBorder="1" applyAlignment="1">
      <alignment/>
    </xf>
    <xf numFmtId="0" fontId="0" fillId="19" borderId="82" xfId="0" applyFill="1" applyBorder="1" applyAlignment="1">
      <alignment/>
    </xf>
    <xf numFmtId="0" fontId="0" fillId="19" borderId="80" xfId="0" applyFill="1" applyBorder="1" applyAlignment="1">
      <alignment/>
    </xf>
    <xf numFmtId="0" fontId="0" fillId="19" borderId="81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84" xfId="0" applyFill="1" applyBorder="1" applyAlignment="1">
      <alignment/>
    </xf>
    <xf numFmtId="0" fontId="0" fillId="19" borderId="10" xfId="0" applyFill="1" applyBorder="1" applyAlignment="1">
      <alignment/>
    </xf>
    <xf numFmtId="0" fontId="0" fillId="11" borderId="84" xfId="0" applyFill="1" applyBorder="1" applyAlignment="1">
      <alignment/>
    </xf>
    <xf numFmtId="0" fontId="0" fillId="11" borderId="81" xfId="0" applyFill="1" applyBorder="1" applyAlignment="1">
      <alignment/>
    </xf>
    <xf numFmtId="0" fontId="0" fillId="47" borderId="80" xfId="0" applyFill="1" applyBorder="1" applyAlignment="1">
      <alignment/>
    </xf>
    <xf numFmtId="0" fontId="0" fillId="47" borderId="81" xfId="0" applyFill="1" applyBorder="1" applyAlignment="1">
      <alignment/>
    </xf>
    <xf numFmtId="0" fontId="0" fillId="47" borderId="85" xfId="0" applyFill="1" applyBorder="1" applyAlignment="1">
      <alignment/>
    </xf>
    <xf numFmtId="0" fontId="0" fillId="47" borderId="18" xfId="0" applyFill="1" applyBorder="1" applyAlignment="1">
      <alignment/>
    </xf>
    <xf numFmtId="0" fontId="0" fillId="50" borderId="18" xfId="0" applyFill="1" applyBorder="1" applyAlignment="1">
      <alignment/>
    </xf>
    <xf numFmtId="0" fontId="0" fillId="50" borderId="27" xfId="0" applyFill="1" applyBorder="1" applyAlignment="1">
      <alignment/>
    </xf>
    <xf numFmtId="0" fontId="0" fillId="50" borderId="58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6" borderId="27" xfId="0" applyFill="1" applyBorder="1" applyAlignment="1">
      <alignment/>
    </xf>
    <xf numFmtId="0" fontId="51" fillId="9" borderId="27" xfId="0" applyFont="1" applyFill="1" applyBorder="1" applyAlignment="1">
      <alignment horizontal="center" vertical="center" wrapText="1"/>
    </xf>
    <xf numFmtId="0" fontId="0" fillId="46" borderId="18" xfId="0" applyFill="1" applyBorder="1" applyAlignment="1">
      <alignment/>
    </xf>
    <xf numFmtId="0" fontId="0" fillId="43" borderId="86" xfId="0" applyFill="1" applyBorder="1" applyAlignment="1">
      <alignment/>
    </xf>
    <xf numFmtId="0" fontId="0" fillId="44" borderId="27" xfId="0" applyFill="1" applyBorder="1" applyAlignment="1">
      <alignment/>
    </xf>
    <xf numFmtId="0" fontId="0" fillId="44" borderId="18" xfId="0" applyFill="1" applyBorder="1" applyAlignment="1">
      <alignment/>
    </xf>
    <xf numFmtId="0" fontId="0" fillId="44" borderId="58" xfId="0" applyFill="1" applyBorder="1" applyAlignment="1">
      <alignment/>
    </xf>
    <xf numFmtId="0" fontId="0" fillId="46" borderId="86" xfId="0" applyFill="1" applyBorder="1" applyAlignment="1">
      <alignment/>
    </xf>
    <xf numFmtId="0" fontId="0" fillId="46" borderId="80" xfId="0" applyFill="1" applyBorder="1" applyAlignment="1">
      <alignment/>
    </xf>
    <xf numFmtId="0" fontId="0" fillId="46" borderId="81" xfId="0" applyFill="1" applyBorder="1" applyAlignment="1">
      <alignment/>
    </xf>
    <xf numFmtId="0" fontId="0" fillId="14" borderId="80" xfId="0" applyFill="1" applyBorder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11" borderId="25" xfId="0" applyFont="1" applyFill="1" applyBorder="1" applyAlignment="1">
      <alignment horizontal="center" vertical="center" wrapText="1"/>
    </xf>
    <xf numFmtId="0" fontId="51" fillId="36" borderId="25" xfId="0" applyFont="1" applyFill="1" applyBorder="1" applyAlignment="1">
      <alignment horizontal="center" vertical="center" wrapText="1"/>
    </xf>
    <xf numFmtId="0" fontId="51" fillId="2" borderId="25" xfId="0" applyFont="1" applyFill="1" applyBorder="1" applyAlignment="1">
      <alignment horizontal="center" vertical="center" wrapText="1"/>
    </xf>
    <xf numFmtId="0" fontId="51" fillId="38" borderId="25" xfId="0" applyFont="1" applyFill="1" applyBorder="1" applyAlignment="1">
      <alignment horizontal="center" vertical="center" wrapText="1"/>
    </xf>
    <xf numFmtId="0" fontId="51" fillId="35" borderId="25" xfId="0" applyFont="1" applyFill="1" applyBorder="1" applyAlignment="1">
      <alignment horizontal="center" vertical="center" wrapText="1"/>
    </xf>
    <xf numFmtId="0" fontId="51" fillId="39" borderId="25" xfId="0" applyFont="1" applyFill="1" applyBorder="1" applyAlignment="1">
      <alignment vertical="center" wrapText="1"/>
    </xf>
    <xf numFmtId="0" fontId="51" fillId="40" borderId="25" xfId="0" applyFont="1" applyFill="1" applyBorder="1" applyAlignment="1">
      <alignment horizontal="center" vertical="center" wrapText="1"/>
    </xf>
    <xf numFmtId="0" fontId="51" fillId="9" borderId="25" xfId="0" applyFont="1" applyFill="1" applyBorder="1" applyAlignment="1">
      <alignment horizontal="center" vertical="center" wrapText="1"/>
    </xf>
    <xf numFmtId="0" fontId="51" fillId="42" borderId="25" xfId="0" applyFont="1" applyFill="1" applyBorder="1" applyAlignment="1">
      <alignment horizontal="center" vertical="center" wrapText="1"/>
    </xf>
    <xf numFmtId="0" fontId="51" fillId="37" borderId="25" xfId="0" applyFont="1" applyFill="1" applyBorder="1" applyAlignment="1">
      <alignment horizontal="center" vertical="center" wrapText="1"/>
    </xf>
    <xf numFmtId="0" fontId="51" fillId="41" borderId="26" xfId="0" applyFont="1" applyFill="1" applyBorder="1" applyAlignment="1">
      <alignment horizontal="center" vertical="center" wrapText="1"/>
    </xf>
    <xf numFmtId="0" fontId="51" fillId="47" borderId="25" xfId="0" applyFont="1" applyFill="1" applyBorder="1" applyAlignment="1">
      <alignment horizontal="center" vertical="center" wrapText="1"/>
    </xf>
    <xf numFmtId="0" fontId="51" fillId="19" borderId="25" xfId="0" applyFont="1" applyFill="1" applyBorder="1" applyAlignment="1">
      <alignment horizontal="center" vertical="center" wrapText="1"/>
    </xf>
    <xf numFmtId="0" fontId="51" fillId="36" borderId="26" xfId="0" applyFont="1" applyFill="1" applyBorder="1" applyAlignment="1">
      <alignment horizontal="center" vertical="center" wrapText="1"/>
    </xf>
    <xf numFmtId="0" fontId="51" fillId="44" borderId="25" xfId="0" applyFont="1" applyFill="1" applyBorder="1" applyAlignment="1">
      <alignment horizontal="center" vertical="center" wrapText="1"/>
    </xf>
    <xf numFmtId="0" fontId="51" fillId="19" borderId="0" xfId="0" applyFont="1" applyFill="1" applyBorder="1" applyAlignment="1">
      <alignment horizontal="center" vertical="center" wrapText="1"/>
    </xf>
    <xf numFmtId="0" fontId="51" fillId="39" borderId="25" xfId="0" applyFont="1" applyFill="1" applyBorder="1" applyAlignment="1">
      <alignment horizontal="center" vertical="center" wrapText="1"/>
    </xf>
    <xf numFmtId="0" fontId="51" fillId="19" borderId="63" xfId="0" applyFont="1" applyFill="1" applyBorder="1" applyAlignment="1">
      <alignment horizontal="center" vertical="center" wrapText="1"/>
    </xf>
    <xf numFmtId="0" fontId="51" fillId="14" borderId="25" xfId="0" applyFont="1" applyFill="1" applyBorder="1" applyAlignment="1">
      <alignment horizontal="center" vertical="center" wrapText="1"/>
    </xf>
    <xf numFmtId="0" fontId="51" fillId="47" borderId="63" xfId="0" applyFont="1" applyFill="1" applyBorder="1" applyAlignment="1">
      <alignment horizontal="center" vertical="center" wrapText="1"/>
    </xf>
    <xf numFmtId="0" fontId="51" fillId="9" borderId="63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left"/>
    </xf>
    <xf numFmtId="0" fontId="54" fillId="2" borderId="63" xfId="0" applyFont="1" applyFill="1" applyBorder="1" applyAlignment="1">
      <alignment horizontal="left"/>
    </xf>
    <xf numFmtId="0" fontId="54" fillId="2" borderId="21" xfId="0" applyFont="1" applyFill="1" applyBorder="1" applyAlignment="1">
      <alignment horizontal="left"/>
    </xf>
    <xf numFmtId="0" fontId="54" fillId="19" borderId="38" xfId="0" applyFont="1" applyFill="1" applyBorder="1" applyAlignment="1">
      <alignment horizontal="left"/>
    </xf>
    <xf numFmtId="0" fontId="54" fillId="19" borderId="63" xfId="0" applyFont="1" applyFill="1" applyBorder="1" applyAlignment="1">
      <alignment horizontal="left"/>
    </xf>
    <xf numFmtId="0" fontId="54" fillId="19" borderId="21" xfId="0" applyFont="1" applyFill="1" applyBorder="1" applyAlignment="1">
      <alignment horizontal="left"/>
    </xf>
    <xf numFmtId="0" fontId="54" fillId="46" borderId="38" xfId="0" applyFont="1" applyFill="1" applyBorder="1" applyAlignment="1">
      <alignment horizontal="left"/>
    </xf>
    <xf numFmtId="0" fontId="54" fillId="46" borderId="63" xfId="0" applyFont="1" applyFill="1" applyBorder="1" applyAlignment="1">
      <alignment horizontal="left"/>
    </xf>
    <xf numFmtId="0" fontId="54" fillId="46" borderId="21" xfId="0" applyFont="1" applyFill="1" applyBorder="1" applyAlignment="1">
      <alignment horizontal="left"/>
    </xf>
    <xf numFmtId="0" fontId="54" fillId="11" borderId="38" xfId="0" applyFont="1" applyFill="1" applyBorder="1" applyAlignment="1">
      <alignment horizontal="left"/>
    </xf>
    <xf numFmtId="0" fontId="54" fillId="11" borderId="63" xfId="0" applyFont="1" applyFill="1" applyBorder="1" applyAlignment="1">
      <alignment horizontal="left"/>
    </xf>
    <xf numFmtId="0" fontId="54" fillId="11" borderId="21" xfId="0" applyFont="1" applyFill="1" applyBorder="1" applyAlignment="1">
      <alignment horizontal="left"/>
    </xf>
    <xf numFmtId="0" fontId="60" fillId="48" borderId="87" xfId="0" applyFont="1" applyFill="1" applyBorder="1" applyAlignment="1">
      <alignment horizontal="center" vertical="center" wrapText="1"/>
    </xf>
    <xf numFmtId="0" fontId="60" fillId="48" borderId="88" xfId="0" applyFont="1" applyFill="1" applyBorder="1" applyAlignment="1">
      <alignment horizontal="center" vertical="center" wrapText="1"/>
    </xf>
    <xf numFmtId="0" fontId="60" fillId="48" borderId="65" xfId="0" applyFont="1" applyFill="1" applyBorder="1" applyAlignment="1">
      <alignment horizontal="center" vertical="center" wrapText="1"/>
    </xf>
    <xf numFmtId="0" fontId="60" fillId="48" borderId="89" xfId="0" applyFont="1" applyFill="1" applyBorder="1" applyAlignment="1">
      <alignment horizontal="center" vertical="center" wrapText="1"/>
    </xf>
    <xf numFmtId="0" fontId="60" fillId="48" borderId="90" xfId="0" applyFont="1" applyFill="1" applyBorder="1" applyAlignment="1">
      <alignment horizontal="center" vertical="center" wrapText="1"/>
    </xf>
    <xf numFmtId="0" fontId="60" fillId="48" borderId="76" xfId="0" applyFont="1" applyFill="1" applyBorder="1" applyAlignment="1">
      <alignment horizontal="center" vertical="center" wrapText="1"/>
    </xf>
    <xf numFmtId="0" fontId="51" fillId="36" borderId="30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60" fillId="45" borderId="38" xfId="0" applyFont="1" applyFill="1" applyBorder="1" applyAlignment="1">
      <alignment horizontal="right" vertical="center" wrapText="1"/>
    </xf>
    <xf numFmtId="0" fontId="60" fillId="45" borderId="63" xfId="0" applyFont="1" applyFill="1" applyBorder="1" applyAlignment="1">
      <alignment horizontal="right" vertical="center" wrapText="1"/>
    </xf>
    <xf numFmtId="0" fontId="60" fillId="45" borderId="21" xfId="0" applyFont="1" applyFill="1" applyBorder="1" applyAlignment="1">
      <alignment horizontal="right" vertical="center" wrapText="1"/>
    </xf>
    <xf numFmtId="0" fontId="54" fillId="47" borderId="38" xfId="0" applyFont="1" applyFill="1" applyBorder="1" applyAlignment="1">
      <alignment horizontal="left"/>
    </xf>
    <xf numFmtId="0" fontId="54" fillId="47" borderId="63" xfId="0" applyFont="1" applyFill="1" applyBorder="1" applyAlignment="1">
      <alignment horizontal="left"/>
    </xf>
    <xf numFmtId="0" fontId="54" fillId="47" borderId="21" xfId="0" applyFont="1" applyFill="1" applyBorder="1" applyAlignment="1">
      <alignment horizontal="left"/>
    </xf>
    <xf numFmtId="0" fontId="60" fillId="48" borderId="75" xfId="0" applyFont="1" applyFill="1" applyBorder="1" applyAlignment="1">
      <alignment horizontal="center" vertical="center" wrapText="1"/>
    </xf>
    <xf numFmtId="0" fontId="60" fillId="48" borderId="27" xfId="0" applyFont="1" applyFill="1" applyBorder="1" applyAlignment="1">
      <alignment horizontal="center" vertical="center" wrapText="1"/>
    </xf>
    <xf numFmtId="0" fontId="60" fillId="48" borderId="91" xfId="0" applyFont="1" applyFill="1" applyBorder="1" applyAlignment="1">
      <alignment horizontal="center" vertical="center" wrapText="1"/>
    </xf>
    <xf numFmtId="0" fontId="60" fillId="48" borderId="92" xfId="0" applyFont="1" applyFill="1" applyBorder="1" applyAlignment="1">
      <alignment horizontal="center" vertical="center" wrapText="1"/>
    </xf>
    <xf numFmtId="0" fontId="60" fillId="48" borderId="74" xfId="0" applyFont="1" applyFill="1" applyBorder="1" applyAlignment="1">
      <alignment horizontal="center" vertical="center" wrapText="1"/>
    </xf>
    <xf numFmtId="0" fontId="60" fillId="48" borderId="15" xfId="0" applyFont="1" applyFill="1" applyBorder="1" applyAlignment="1">
      <alignment horizontal="center" vertical="center" wrapText="1"/>
    </xf>
    <xf numFmtId="0" fontId="60" fillId="48" borderId="93" xfId="0" applyFont="1" applyFill="1" applyBorder="1" applyAlignment="1">
      <alignment horizontal="center" vertical="center" wrapText="1"/>
    </xf>
    <xf numFmtId="0" fontId="60" fillId="48" borderId="26" xfId="0" applyFont="1" applyFill="1" applyBorder="1" applyAlignment="1">
      <alignment horizontal="center" vertical="center" wrapText="1"/>
    </xf>
    <xf numFmtId="0" fontId="60" fillId="48" borderId="17" xfId="0" applyFont="1" applyFill="1" applyBorder="1" applyAlignment="1">
      <alignment horizontal="center" vertical="center" wrapText="1"/>
    </xf>
    <xf numFmtId="0" fontId="60" fillId="48" borderId="94" xfId="0" applyFont="1" applyFill="1" applyBorder="1" applyAlignment="1">
      <alignment horizontal="center" vertical="center" wrapText="1"/>
    </xf>
    <xf numFmtId="0" fontId="60" fillId="48" borderId="72" xfId="0" applyFont="1" applyFill="1" applyBorder="1" applyAlignment="1">
      <alignment horizontal="center" vertical="center" wrapText="1"/>
    </xf>
    <xf numFmtId="0" fontId="60" fillId="48" borderId="77" xfId="0" applyFont="1" applyFill="1" applyBorder="1" applyAlignment="1">
      <alignment horizontal="center" vertical="center" wrapText="1"/>
    </xf>
    <xf numFmtId="0" fontId="60" fillId="48" borderId="46" xfId="0" applyFont="1" applyFill="1" applyBorder="1" applyAlignment="1">
      <alignment horizontal="center" vertical="center" wrapText="1"/>
    </xf>
    <xf numFmtId="0" fontId="60" fillId="48" borderId="0" xfId="0" applyFont="1" applyFill="1" applyBorder="1" applyAlignment="1">
      <alignment horizontal="center" vertical="center" wrapText="1"/>
    </xf>
    <xf numFmtId="0" fontId="60" fillId="48" borderId="14" xfId="0" applyFont="1" applyFill="1" applyBorder="1" applyAlignment="1">
      <alignment horizontal="center" vertical="center" wrapText="1"/>
    </xf>
    <xf numFmtId="49" fontId="51" fillId="36" borderId="30" xfId="0" applyNumberFormat="1" applyFont="1" applyFill="1" applyBorder="1" applyAlignment="1">
      <alignment horizontal="center" vertical="center" wrapText="1"/>
    </xf>
    <xf numFmtId="49" fontId="51" fillId="36" borderId="24" xfId="0" applyNumberFormat="1" applyFont="1" applyFill="1" applyBorder="1" applyAlignment="1">
      <alignment horizontal="center" vertical="center" wrapText="1"/>
    </xf>
    <xf numFmtId="0" fontId="51" fillId="36" borderId="31" xfId="0" applyFont="1" applyFill="1" applyBorder="1" applyAlignment="1">
      <alignment horizontal="center" vertical="center" wrapText="1"/>
    </xf>
    <xf numFmtId="0" fontId="51" fillId="36" borderId="47" xfId="0" applyFont="1" applyFill="1" applyBorder="1" applyAlignment="1">
      <alignment horizontal="center" vertical="center" wrapText="1"/>
    </xf>
    <xf numFmtId="0" fontId="51" fillId="36" borderId="58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29" xfId="0" applyFont="1" applyFill="1" applyBorder="1" applyAlignment="1">
      <alignment horizontal="center" vertical="center" wrapText="1"/>
    </xf>
    <xf numFmtId="0" fontId="51" fillId="36" borderId="95" xfId="0" applyFont="1" applyFill="1" applyBorder="1" applyAlignment="1">
      <alignment horizontal="center" vertical="center" wrapText="1"/>
    </xf>
    <xf numFmtId="0" fontId="9" fillId="48" borderId="75" xfId="0" applyFont="1" applyFill="1" applyBorder="1" applyAlignment="1">
      <alignment horizontal="center" vertical="center" wrapText="1"/>
    </xf>
    <xf numFmtId="0" fontId="9" fillId="48" borderId="27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9" fillId="48" borderId="94" xfId="0" applyFont="1" applyFill="1" applyBorder="1" applyAlignment="1">
      <alignment horizontal="center" vertical="center" wrapText="1"/>
    </xf>
    <xf numFmtId="0" fontId="9" fillId="48" borderId="72" xfId="0" applyFont="1" applyFill="1" applyBorder="1" applyAlignment="1">
      <alignment horizontal="center" vertical="center" wrapText="1"/>
    </xf>
    <xf numFmtId="0" fontId="9" fillId="48" borderId="77" xfId="0" applyFont="1" applyFill="1" applyBorder="1" applyAlignment="1">
      <alignment horizontal="center" vertical="center" wrapText="1"/>
    </xf>
    <xf numFmtId="0" fontId="9" fillId="48" borderId="46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93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4" fontId="51" fillId="11" borderId="96" xfId="0" applyNumberFormat="1" applyFont="1" applyFill="1" applyBorder="1" applyAlignment="1">
      <alignment horizontal="center" vertical="center" wrapText="1"/>
    </xf>
    <xf numFmtId="0" fontId="9" fillId="48" borderId="87" xfId="0" applyFont="1" applyFill="1" applyBorder="1" applyAlignment="1">
      <alignment horizontal="center" vertical="center" wrapText="1"/>
    </xf>
    <xf numFmtId="0" fontId="9" fillId="48" borderId="88" xfId="0" applyFont="1" applyFill="1" applyBorder="1" applyAlignment="1">
      <alignment horizontal="center" vertical="center" wrapText="1"/>
    </xf>
    <xf numFmtId="0" fontId="9" fillId="48" borderId="65" xfId="0" applyFont="1" applyFill="1" applyBorder="1" applyAlignment="1">
      <alignment horizontal="center" vertical="center" wrapText="1"/>
    </xf>
    <xf numFmtId="0" fontId="9" fillId="48" borderId="91" xfId="0" applyFont="1" applyFill="1" applyBorder="1" applyAlignment="1">
      <alignment horizontal="center" vertical="center" wrapText="1"/>
    </xf>
    <xf numFmtId="0" fontId="9" fillId="48" borderId="92" xfId="0" applyFont="1" applyFill="1" applyBorder="1" applyAlignment="1">
      <alignment horizontal="center" vertical="center" wrapText="1"/>
    </xf>
    <xf numFmtId="0" fontId="9" fillId="48" borderId="74" xfId="0" applyFont="1" applyFill="1" applyBorder="1" applyAlignment="1">
      <alignment horizontal="center" vertical="center" wrapText="1"/>
    </xf>
    <xf numFmtId="0" fontId="9" fillId="48" borderId="89" xfId="0" applyFont="1" applyFill="1" applyBorder="1" applyAlignment="1">
      <alignment horizontal="center" vertical="center" wrapText="1"/>
    </xf>
    <xf numFmtId="0" fontId="9" fillId="48" borderId="90" xfId="0" applyFont="1" applyFill="1" applyBorder="1" applyAlignment="1">
      <alignment horizontal="center" vertical="center" wrapText="1"/>
    </xf>
    <xf numFmtId="0" fontId="9" fillId="48" borderId="76" xfId="0" applyFont="1" applyFill="1" applyBorder="1" applyAlignment="1">
      <alignment horizontal="center" vertical="center" wrapText="1"/>
    </xf>
    <xf numFmtId="4" fontId="51" fillId="42" borderId="31" xfId="0" applyNumberFormat="1" applyFont="1" applyFill="1" applyBorder="1" applyAlignment="1">
      <alignment horizontal="center" vertical="center" wrapText="1"/>
    </xf>
    <xf numFmtId="4" fontId="51" fillId="42" borderId="47" xfId="0" applyNumberFormat="1" applyFont="1" applyFill="1" applyBorder="1" applyAlignment="1">
      <alignment horizontal="center" vertical="center" wrapText="1"/>
    </xf>
    <xf numFmtId="0" fontId="51" fillId="49" borderId="58" xfId="0" applyFont="1" applyFill="1" applyBorder="1" applyAlignment="1">
      <alignment horizontal="center" wrapText="1"/>
    </xf>
    <xf numFmtId="0" fontId="51" fillId="49" borderId="10" xfId="0" applyFont="1" applyFill="1" applyBorder="1" applyAlignment="1">
      <alignment horizontal="center" wrapText="1"/>
    </xf>
    <xf numFmtId="4" fontId="51" fillId="42" borderId="48" xfId="0" applyNumberFormat="1" applyFont="1" applyFill="1" applyBorder="1" applyAlignment="1">
      <alignment horizontal="center" vertical="center" wrapText="1"/>
    </xf>
    <xf numFmtId="0" fontId="51" fillId="49" borderId="58" xfId="0" applyFont="1" applyFill="1" applyBorder="1" applyAlignment="1">
      <alignment horizontal="center" vertical="center" wrapText="1"/>
    </xf>
    <xf numFmtId="0" fontId="51" fillId="49" borderId="15" xfId="0" applyFont="1" applyFill="1" applyBorder="1" applyAlignment="1">
      <alignment horizontal="center" vertical="center" wrapText="1"/>
    </xf>
    <xf numFmtId="4" fontId="51" fillId="11" borderId="97" xfId="0" applyNumberFormat="1" applyFont="1" applyFill="1" applyBorder="1" applyAlignment="1">
      <alignment horizontal="center" vertical="center"/>
    </xf>
    <xf numFmtId="0" fontId="51" fillId="11" borderId="96" xfId="0" applyFont="1" applyFill="1" applyBorder="1" applyAlignment="1">
      <alignment horizontal="center" vertical="center"/>
    </xf>
    <xf numFmtId="0" fontId="51" fillId="11" borderId="48" xfId="0" applyFont="1" applyFill="1" applyBorder="1" applyAlignment="1">
      <alignment horizontal="center" vertical="center"/>
    </xf>
    <xf numFmtId="0" fontId="9" fillId="45" borderId="38" xfId="0" applyFont="1" applyFill="1" applyBorder="1" applyAlignment="1">
      <alignment horizontal="right"/>
    </xf>
    <xf numFmtId="0" fontId="9" fillId="45" borderId="63" xfId="0" applyFont="1" applyFill="1" applyBorder="1" applyAlignment="1">
      <alignment horizontal="right"/>
    </xf>
    <xf numFmtId="0" fontId="9" fillId="45" borderId="21" xfId="0" applyFont="1" applyFill="1" applyBorder="1" applyAlignment="1">
      <alignment horizontal="righ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6"/>
  <sheetViews>
    <sheetView tabSelected="1" zoomScalePageLayoutView="0" workbookViewId="0" topLeftCell="A1">
      <selection activeCell="AA3" sqref="AA3"/>
    </sheetView>
  </sheetViews>
  <sheetFormatPr defaultColWidth="9.140625" defaultRowHeight="15"/>
  <cols>
    <col min="1" max="1" width="4.00390625" style="0" customWidth="1"/>
    <col min="2" max="2" width="8.28125" style="0" customWidth="1"/>
    <col min="3" max="4" width="7.8515625" style="0" customWidth="1"/>
    <col min="5" max="5" width="6.57421875" style="0" customWidth="1"/>
    <col min="6" max="6" width="8.57421875" style="0" customWidth="1"/>
    <col min="7" max="7" width="7.8515625" style="0" customWidth="1"/>
    <col min="8" max="8" width="8.57421875" style="0" customWidth="1"/>
    <col min="9" max="9" width="7.140625" style="0" customWidth="1"/>
    <col min="10" max="10" width="7.28125" style="0" customWidth="1"/>
    <col min="11" max="11" width="6.8515625" style="0" customWidth="1"/>
    <col min="12" max="12" width="7.57421875" style="0" customWidth="1"/>
    <col min="13" max="13" width="8.28125" style="0" customWidth="1"/>
    <col min="14" max="14" width="7.7109375" style="0" customWidth="1"/>
    <col min="15" max="16" width="6.7109375" style="0" customWidth="1"/>
    <col min="17" max="17" width="8.28125" style="0" customWidth="1"/>
    <col min="18" max="18" width="7.421875" style="0" customWidth="1"/>
    <col min="19" max="19" width="8.140625" style="0" customWidth="1"/>
    <col min="20" max="20" width="6.00390625" style="0" customWidth="1"/>
    <col min="22" max="22" width="7.140625" style="0" customWidth="1"/>
    <col min="24" max="24" width="3.8515625" style="0" customWidth="1"/>
    <col min="25" max="25" width="9.140625" style="0" customWidth="1"/>
    <col min="27" max="27" width="11.7109375" style="0" bestFit="1" customWidth="1"/>
  </cols>
  <sheetData>
    <row r="1" spans="10:17" ht="18.75">
      <c r="J1" s="40" t="s">
        <v>486</v>
      </c>
      <c r="Q1" s="117"/>
    </row>
    <row r="2" ht="15.75" thickBot="1"/>
    <row r="3" spans="1:26" ht="23.25" customHeight="1" thickTop="1">
      <c r="A3" s="447" t="s">
        <v>0</v>
      </c>
      <c r="B3" s="456"/>
      <c r="C3" s="457"/>
      <c r="D3" s="457"/>
      <c r="E3" s="457"/>
      <c r="F3" s="457"/>
      <c r="G3" s="457"/>
      <c r="H3" s="457"/>
      <c r="I3" s="457"/>
      <c r="J3" s="457"/>
      <c r="K3" s="457"/>
      <c r="L3" s="458"/>
      <c r="M3" s="456" t="s">
        <v>2</v>
      </c>
      <c r="N3" s="457"/>
      <c r="O3" s="457"/>
      <c r="P3" s="457"/>
      <c r="Q3" s="457"/>
      <c r="R3" s="458"/>
      <c r="S3" s="436" t="s">
        <v>3</v>
      </c>
      <c r="T3" s="433" t="s">
        <v>4</v>
      </c>
      <c r="U3" s="433" t="s">
        <v>5</v>
      </c>
      <c r="V3" s="433" t="s">
        <v>6</v>
      </c>
      <c r="W3" s="433" t="s">
        <v>7</v>
      </c>
      <c r="X3" s="433" t="s">
        <v>530</v>
      </c>
      <c r="Y3" s="449" t="s">
        <v>378</v>
      </c>
      <c r="Z3" s="447" t="s">
        <v>405</v>
      </c>
    </row>
    <row r="4" spans="1:26" ht="15.75" thickBot="1">
      <c r="A4" s="448"/>
      <c r="B4" s="453" t="s">
        <v>1</v>
      </c>
      <c r="C4" s="454"/>
      <c r="D4" s="454"/>
      <c r="E4" s="454"/>
      <c r="F4" s="454"/>
      <c r="G4" s="454"/>
      <c r="H4" s="454"/>
      <c r="I4" s="454"/>
      <c r="J4" s="454"/>
      <c r="K4" s="454"/>
      <c r="L4" s="455"/>
      <c r="M4" s="459"/>
      <c r="N4" s="460"/>
      <c r="O4" s="460"/>
      <c r="P4" s="460"/>
      <c r="Q4" s="460"/>
      <c r="R4" s="461"/>
      <c r="S4" s="437"/>
      <c r="T4" s="434"/>
      <c r="U4" s="434"/>
      <c r="V4" s="434"/>
      <c r="W4" s="434"/>
      <c r="X4" s="434"/>
      <c r="Y4" s="450"/>
      <c r="Z4" s="448"/>
    </row>
    <row r="5" spans="1:26" ht="16.5" customHeight="1" hidden="1" thickBot="1" thickTop="1">
      <c r="A5" s="448"/>
      <c r="B5" s="453"/>
      <c r="C5" s="454"/>
      <c r="D5" s="454"/>
      <c r="E5" s="454"/>
      <c r="F5" s="454"/>
      <c r="G5" s="454"/>
      <c r="H5" s="454"/>
      <c r="I5" s="454"/>
      <c r="J5" s="454"/>
      <c r="K5" s="454"/>
      <c r="L5" s="455"/>
      <c r="M5" s="453"/>
      <c r="N5" s="454"/>
      <c r="O5" s="454"/>
      <c r="P5" s="454"/>
      <c r="Q5" s="454"/>
      <c r="R5" s="455"/>
      <c r="S5" s="437"/>
      <c r="T5" s="434"/>
      <c r="U5" s="434"/>
      <c r="V5" s="434"/>
      <c r="W5" s="434"/>
      <c r="X5" s="434"/>
      <c r="Y5" s="450"/>
      <c r="Z5" s="448"/>
    </row>
    <row r="6" spans="1:26" ht="61.5" thickBot="1" thickTop="1">
      <c r="A6" s="452"/>
      <c r="B6" s="292" t="s">
        <v>8</v>
      </c>
      <c r="C6" s="292" t="s">
        <v>9</v>
      </c>
      <c r="D6" s="292" t="s">
        <v>10</v>
      </c>
      <c r="E6" s="292" t="s">
        <v>11</v>
      </c>
      <c r="F6" s="292" t="s">
        <v>12</v>
      </c>
      <c r="G6" s="292" t="s">
        <v>13</v>
      </c>
      <c r="H6" s="292" t="s">
        <v>14</v>
      </c>
      <c r="I6" s="292" t="s">
        <v>15</v>
      </c>
      <c r="J6" s="292" t="s">
        <v>16</v>
      </c>
      <c r="K6" s="292" t="s">
        <v>17</v>
      </c>
      <c r="L6" s="292" t="s">
        <v>18</v>
      </c>
      <c r="M6" s="293" t="s">
        <v>8</v>
      </c>
      <c r="N6" s="293" t="s">
        <v>9</v>
      </c>
      <c r="O6" s="293" t="s">
        <v>19</v>
      </c>
      <c r="P6" s="293" t="s">
        <v>20</v>
      </c>
      <c r="Q6" s="293" t="s">
        <v>21</v>
      </c>
      <c r="R6" s="293" t="s">
        <v>22</v>
      </c>
      <c r="S6" s="438"/>
      <c r="T6" s="435"/>
      <c r="U6" s="435"/>
      <c r="V6" s="435"/>
      <c r="W6" s="435"/>
      <c r="X6" s="435"/>
      <c r="Y6" s="451"/>
      <c r="Z6" s="448"/>
    </row>
    <row r="7" spans="1:28" ht="91.5" thickBot="1" thickTop="1">
      <c r="A7" s="1" t="s">
        <v>23</v>
      </c>
      <c r="B7" s="2">
        <v>309672</v>
      </c>
      <c r="C7" s="2" t="s">
        <v>24</v>
      </c>
      <c r="D7" s="2">
        <v>1162</v>
      </c>
      <c r="E7" s="2" t="s">
        <v>25</v>
      </c>
      <c r="F7" s="2">
        <v>669.23</v>
      </c>
      <c r="G7" s="2" t="s">
        <v>26</v>
      </c>
      <c r="H7" s="2" t="s">
        <v>27</v>
      </c>
      <c r="I7" s="2" t="s">
        <v>28</v>
      </c>
      <c r="J7" s="84" t="s">
        <v>379</v>
      </c>
      <c r="K7" s="2" t="s">
        <v>29</v>
      </c>
      <c r="L7" s="3" t="s">
        <v>30</v>
      </c>
      <c r="M7" s="2">
        <v>309672</v>
      </c>
      <c r="N7" s="2" t="s">
        <v>24</v>
      </c>
      <c r="O7" s="2">
        <v>955</v>
      </c>
      <c r="P7" s="2" t="s">
        <v>25</v>
      </c>
      <c r="Q7" s="2">
        <v>2407</v>
      </c>
      <c r="R7" s="3"/>
      <c r="S7" s="2" t="s">
        <v>24</v>
      </c>
      <c r="T7" s="2">
        <v>43284</v>
      </c>
      <c r="U7" s="2" t="s">
        <v>31</v>
      </c>
      <c r="V7" s="2" t="s">
        <v>32</v>
      </c>
      <c r="W7" s="2" t="s">
        <v>33</v>
      </c>
      <c r="X7" s="397"/>
      <c r="Y7" s="103">
        <f>Q7*8</f>
        <v>19256</v>
      </c>
      <c r="Z7" s="301"/>
      <c r="AA7" s="216"/>
      <c r="AB7" s="217"/>
    </row>
    <row r="8" spans="1:27" ht="90.75" thickBot="1">
      <c r="A8" s="1" t="s">
        <v>34</v>
      </c>
      <c r="B8" s="2">
        <v>309672</v>
      </c>
      <c r="C8" s="2" t="s">
        <v>24</v>
      </c>
      <c r="D8" s="2">
        <v>1157</v>
      </c>
      <c r="E8" s="2" t="s">
        <v>35</v>
      </c>
      <c r="F8" s="2">
        <v>1029.57</v>
      </c>
      <c r="G8" s="2" t="s">
        <v>36</v>
      </c>
      <c r="H8" s="2" t="s">
        <v>27</v>
      </c>
      <c r="I8" s="2" t="s">
        <v>28</v>
      </c>
      <c r="J8" s="84" t="s">
        <v>379</v>
      </c>
      <c r="K8" s="2" t="s">
        <v>29</v>
      </c>
      <c r="L8" s="3" t="s">
        <v>30</v>
      </c>
      <c r="M8" s="2">
        <v>309672</v>
      </c>
      <c r="N8" s="2" t="s">
        <v>24</v>
      </c>
      <c r="O8" s="2">
        <v>943</v>
      </c>
      <c r="P8" s="2" t="s">
        <v>35</v>
      </c>
      <c r="Q8" s="2">
        <v>3703</v>
      </c>
      <c r="R8" s="3"/>
      <c r="S8" s="2" t="s">
        <v>24</v>
      </c>
      <c r="T8" s="2">
        <v>43284</v>
      </c>
      <c r="U8" s="2" t="s">
        <v>37</v>
      </c>
      <c r="V8" s="2" t="s">
        <v>32</v>
      </c>
      <c r="W8" s="2" t="s">
        <v>33</v>
      </c>
      <c r="X8" s="397"/>
      <c r="Y8" s="103">
        <f aca="true" t="shared" si="0" ref="Y8:Y24">Q8*8</f>
        <v>29624</v>
      </c>
      <c r="Z8" s="299"/>
      <c r="AA8" s="217"/>
    </row>
    <row r="9" spans="1:27" ht="45.75" thickBot="1">
      <c r="A9" s="4" t="s">
        <v>38</v>
      </c>
      <c r="B9" s="5">
        <v>309672</v>
      </c>
      <c r="C9" s="5" t="s">
        <v>24</v>
      </c>
      <c r="D9" s="5">
        <v>1117</v>
      </c>
      <c r="E9" s="5" t="s">
        <v>39</v>
      </c>
      <c r="F9" s="5">
        <v>240</v>
      </c>
      <c r="G9" s="5" t="s">
        <v>40</v>
      </c>
      <c r="H9" s="5" t="s">
        <v>41</v>
      </c>
      <c r="I9" s="5" t="s">
        <v>42</v>
      </c>
      <c r="J9" s="85" t="s">
        <v>380</v>
      </c>
      <c r="K9" s="5" t="s">
        <v>29</v>
      </c>
      <c r="L9" s="6" t="s">
        <v>30</v>
      </c>
      <c r="M9" s="5">
        <v>309672</v>
      </c>
      <c r="N9" s="5" t="s">
        <v>24</v>
      </c>
      <c r="O9" s="5">
        <v>883</v>
      </c>
      <c r="P9" s="5" t="s">
        <v>39</v>
      </c>
      <c r="Q9" s="5">
        <v>863</v>
      </c>
      <c r="R9" s="6"/>
      <c r="S9" s="5" t="s">
        <v>24</v>
      </c>
      <c r="T9" s="5">
        <v>43284</v>
      </c>
      <c r="U9" s="5" t="s">
        <v>37</v>
      </c>
      <c r="V9" s="5" t="s">
        <v>32</v>
      </c>
      <c r="W9" s="5" t="s">
        <v>43</v>
      </c>
      <c r="X9" s="398"/>
      <c r="Y9" s="104">
        <f t="shared" si="0"/>
        <v>6904</v>
      </c>
      <c r="Z9" s="358"/>
      <c r="AA9" s="217"/>
    </row>
    <row r="10" spans="1:27" ht="34.5" thickBot="1">
      <c r="A10" s="4" t="s">
        <v>44</v>
      </c>
      <c r="B10" s="5">
        <v>309672</v>
      </c>
      <c r="C10" s="5" t="s">
        <v>24</v>
      </c>
      <c r="D10" s="5">
        <v>301</v>
      </c>
      <c r="E10" s="5" t="s">
        <v>45</v>
      </c>
      <c r="F10" s="5">
        <v>155</v>
      </c>
      <c r="G10" s="5" t="s">
        <v>46</v>
      </c>
      <c r="H10" s="5" t="s">
        <v>47</v>
      </c>
      <c r="I10" s="5" t="s">
        <v>28</v>
      </c>
      <c r="J10" s="85" t="s">
        <v>379</v>
      </c>
      <c r="K10" s="5" t="s">
        <v>29</v>
      </c>
      <c r="L10" s="6" t="s">
        <v>30</v>
      </c>
      <c r="M10" s="5">
        <v>309672</v>
      </c>
      <c r="N10" s="5" t="s">
        <v>24</v>
      </c>
      <c r="O10" s="5">
        <v>855</v>
      </c>
      <c r="P10" s="5" t="s">
        <v>45</v>
      </c>
      <c r="Q10" s="5">
        <v>557</v>
      </c>
      <c r="R10" s="6"/>
      <c r="S10" s="5" t="s">
        <v>24</v>
      </c>
      <c r="T10" s="5">
        <v>43284</v>
      </c>
      <c r="U10" s="5" t="s">
        <v>37</v>
      </c>
      <c r="V10" s="5" t="s">
        <v>32</v>
      </c>
      <c r="W10" s="5" t="s">
        <v>43</v>
      </c>
      <c r="X10" s="398"/>
      <c r="Y10" s="104">
        <f t="shared" si="0"/>
        <v>4456</v>
      </c>
      <c r="Z10" s="358"/>
      <c r="AA10" s="217"/>
    </row>
    <row r="11" spans="1:27" ht="34.5" thickBot="1">
      <c r="A11" s="4" t="s">
        <v>48</v>
      </c>
      <c r="B11" s="5">
        <v>309672</v>
      </c>
      <c r="C11" s="5" t="s">
        <v>24</v>
      </c>
      <c r="D11" s="5">
        <v>301</v>
      </c>
      <c r="E11" s="5" t="s">
        <v>49</v>
      </c>
      <c r="F11" s="5">
        <v>1083</v>
      </c>
      <c r="G11" s="5" t="s">
        <v>46</v>
      </c>
      <c r="H11" s="5" t="s">
        <v>47</v>
      </c>
      <c r="I11" s="5" t="s">
        <v>28</v>
      </c>
      <c r="J11" s="85" t="s">
        <v>379</v>
      </c>
      <c r="K11" s="5" t="s">
        <v>29</v>
      </c>
      <c r="L11" s="6" t="s">
        <v>30</v>
      </c>
      <c r="M11" s="5">
        <v>309672</v>
      </c>
      <c r="N11" s="5" t="s">
        <v>24</v>
      </c>
      <c r="O11" s="5">
        <v>855</v>
      </c>
      <c r="P11" s="5" t="s">
        <v>49</v>
      </c>
      <c r="Q11" s="5">
        <v>3895</v>
      </c>
      <c r="R11" s="6"/>
      <c r="S11" s="5" t="s">
        <v>24</v>
      </c>
      <c r="T11" s="5">
        <v>43284</v>
      </c>
      <c r="U11" s="5" t="s">
        <v>37</v>
      </c>
      <c r="V11" s="5" t="s">
        <v>32</v>
      </c>
      <c r="W11" s="5" t="s">
        <v>43</v>
      </c>
      <c r="X11" s="398"/>
      <c r="Y11" s="104">
        <f t="shared" si="0"/>
        <v>31160</v>
      </c>
      <c r="Z11" s="358"/>
      <c r="AA11" s="217"/>
    </row>
    <row r="12" spans="1:27" ht="68.25" thickBot="1">
      <c r="A12" s="7" t="s">
        <v>50</v>
      </c>
      <c r="B12" s="8">
        <v>309672</v>
      </c>
      <c r="C12" s="8" t="s">
        <v>24</v>
      </c>
      <c r="D12" s="8">
        <v>868</v>
      </c>
      <c r="E12" s="8" t="s">
        <v>51</v>
      </c>
      <c r="F12" s="8">
        <v>577</v>
      </c>
      <c r="G12" s="8" t="s">
        <v>52</v>
      </c>
      <c r="H12" s="8" t="s">
        <v>47</v>
      </c>
      <c r="I12" s="8" t="s">
        <v>28</v>
      </c>
      <c r="J12" s="86" t="s">
        <v>379</v>
      </c>
      <c r="K12" s="8" t="s">
        <v>29</v>
      </c>
      <c r="L12" s="9" t="s">
        <v>30</v>
      </c>
      <c r="M12" s="8">
        <v>309672</v>
      </c>
      <c r="N12" s="8" t="s">
        <v>24</v>
      </c>
      <c r="O12" s="8">
        <v>855</v>
      </c>
      <c r="P12" s="8" t="s">
        <v>51</v>
      </c>
      <c r="Q12" s="8">
        <v>2076</v>
      </c>
      <c r="R12" s="9"/>
      <c r="S12" s="8" t="s">
        <v>24</v>
      </c>
      <c r="T12" s="8">
        <v>43284</v>
      </c>
      <c r="U12" s="8" t="s">
        <v>37</v>
      </c>
      <c r="V12" s="8" t="s">
        <v>32</v>
      </c>
      <c r="W12" s="50" t="s">
        <v>53</v>
      </c>
      <c r="X12" s="399"/>
      <c r="Y12" s="105">
        <f t="shared" si="0"/>
        <v>16608</v>
      </c>
      <c r="Z12" s="279"/>
      <c r="AA12" s="217"/>
    </row>
    <row r="13" spans="1:27" ht="57" thickBot="1">
      <c r="A13" s="10" t="s">
        <v>54</v>
      </c>
      <c r="B13" s="11">
        <v>309672</v>
      </c>
      <c r="C13" s="11" t="s">
        <v>24</v>
      </c>
      <c r="D13" s="11">
        <v>450</v>
      </c>
      <c r="E13" s="11" t="s">
        <v>55</v>
      </c>
      <c r="F13" s="11">
        <v>139</v>
      </c>
      <c r="G13" s="11" t="s">
        <v>383</v>
      </c>
      <c r="H13" s="11" t="s">
        <v>47</v>
      </c>
      <c r="I13" s="11" t="s">
        <v>28</v>
      </c>
      <c r="J13" s="87" t="s">
        <v>379</v>
      </c>
      <c r="K13" s="11" t="s">
        <v>29</v>
      </c>
      <c r="L13" s="12" t="s">
        <v>30</v>
      </c>
      <c r="M13" s="11">
        <v>309672</v>
      </c>
      <c r="N13" s="11" t="s">
        <v>24</v>
      </c>
      <c r="O13" s="11">
        <v>855</v>
      </c>
      <c r="P13" s="11" t="s">
        <v>55</v>
      </c>
      <c r="Q13" s="11">
        <v>239</v>
      </c>
      <c r="R13" s="12"/>
      <c r="S13" s="11" t="s">
        <v>24</v>
      </c>
      <c r="T13" s="11">
        <v>43284</v>
      </c>
      <c r="U13" s="11" t="s">
        <v>37</v>
      </c>
      <c r="V13" s="11" t="s">
        <v>32</v>
      </c>
      <c r="W13" s="11" t="s">
        <v>56</v>
      </c>
      <c r="X13" s="400"/>
      <c r="Y13" s="106">
        <f t="shared" si="0"/>
        <v>1912</v>
      </c>
      <c r="Z13" s="369"/>
      <c r="AA13" s="217"/>
    </row>
    <row r="14" spans="1:27" ht="34.5" thickBot="1">
      <c r="A14" s="13" t="s">
        <v>57</v>
      </c>
      <c r="B14" s="14">
        <v>309672</v>
      </c>
      <c r="C14" s="14" t="s">
        <v>24</v>
      </c>
      <c r="D14" s="14">
        <v>716</v>
      </c>
      <c r="E14" s="14" t="s">
        <v>58</v>
      </c>
      <c r="F14" s="14">
        <v>457</v>
      </c>
      <c r="G14" s="14" t="s">
        <v>59</v>
      </c>
      <c r="H14" s="14" t="s">
        <v>47</v>
      </c>
      <c r="I14" s="14" t="s">
        <v>28</v>
      </c>
      <c r="J14" s="88" t="s">
        <v>379</v>
      </c>
      <c r="K14" s="14" t="s">
        <v>29</v>
      </c>
      <c r="L14" s="15" t="s">
        <v>30</v>
      </c>
      <c r="M14" s="14">
        <v>309672</v>
      </c>
      <c r="N14" s="14" t="s">
        <v>24</v>
      </c>
      <c r="O14" s="14">
        <v>855</v>
      </c>
      <c r="P14" s="14" t="s">
        <v>58</v>
      </c>
      <c r="Q14" s="14">
        <v>1644</v>
      </c>
      <c r="R14" s="15"/>
      <c r="S14" s="14" t="s">
        <v>24</v>
      </c>
      <c r="T14" s="14">
        <v>43284</v>
      </c>
      <c r="U14" s="14" t="s">
        <v>60</v>
      </c>
      <c r="V14" s="51" t="s">
        <v>32</v>
      </c>
      <c r="W14" s="51" t="s">
        <v>61</v>
      </c>
      <c r="X14" s="401"/>
      <c r="Y14" s="107">
        <f t="shared" si="0"/>
        <v>13152</v>
      </c>
      <c r="Z14" s="334"/>
      <c r="AA14" s="217"/>
    </row>
    <row r="15" spans="1:27" ht="34.5" thickBot="1">
      <c r="A15" s="16" t="s">
        <v>62</v>
      </c>
      <c r="B15" s="17">
        <v>309672</v>
      </c>
      <c r="C15" s="17" t="s">
        <v>24</v>
      </c>
      <c r="D15" s="17">
        <v>1106</v>
      </c>
      <c r="E15" s="17" t="s">
        <v>63</v>
      </c>
      <c r="F15" s="17">
        <v>69</v>
      </c>
      <c r="G15" s="17" t="s">
        <v>64</v>
      </c>
      <c r="H15" s="17" t="s">
        <v>32</v>
      </c>
      <c r="I15" s="17" t="s">
        <v>65</v>
      </c>
      <c r="J15" s="89" t="s">
        <v>379</v>
      </c>
      <c r="K15" s="17" t="s">
        <v>29</v>
      </c>
      <c r="L15" s="18" t="s">
        <v>30</v>
      </c>
      <c r="M15" s="17">
        <v>309672</v>
      </c>
      <c r="N15" s="17" t="s">
        <v>24</v>
      </c>
      <c r="O15" s="17">
        <v>855</v>
      </c>
      <c r="P15" s="17" t="s">
        <v>63</v>
      </c>
      <c r="Q15" s="17">
        <v>249</v>
      </c>
      <c r="R15" s="18"/>
      <c r="S15" s="17" t="s">
        <v>24</v>
      </c>
      <c r="T15" s="17">
        <v>43284</v>
      </c>
      <c r="U15" s="17" t="s">
        <v>66</v>
      </c>
      <c r="V15" s="17" t="s">
        <v>32</v>
      </c>
      <c r="W15" s="17" t="s">
        <v>67</v>
      </c>
      <c r="X15" s="402"/>
      <c r="Y15" s="108">
        <f t="shared" si="0"/>
        <v>1992</v>
      </c>
      <c r="Z15" s="382"/>
      <c r="AA15" s="217"/>
    </row>
    <row r="16" spans="1:27" ht="34.5" thickBot="1">
      <c r="A16" s="16" t="s">
        <v>68</v>
      </c>
      <c r="B16" s="17">
        <v>309672</v>
      </c>
      <c r="C16" s="17" t="s">
        <v>24</v>
      </c>
      <c r="D16" s="17">
        <v>1106</v>
      </c>
      <c r="E16" s="17" t="s">
        <v>69</v>
      </c>
      <c r="F16" s="17">
        <v>211</v>
      </c>
      <c r="G16" s="17" t="s">
        <v>64</v>
      </c>
      <c r="H16" s="17" t="s">
        <v>32</v>
      </c>
      <c r="I16" s="17" t="s">
        <v>65</v>
      </c>
      <c r="J16" s="89" t="s">
        <v>379</v>
      </c>
      <c r="K16" s="17" t="s">
        <v>29</v>
      </c>
      <c r="L16" s="18" t="s">
        <v>30</v>
      </c>
      <c r="M16" s="17">
        <v>309672</v>
      </c>
      <c r="N16" s="17" t="s">
        <v>24</v>
      </c>
      <c r="O16" s="17">
        <v>855</v>
      </c>
      <c r="P16" s="17" t="s">
        <v>69</v>
      </c>
      <c r="Q16" s="17">
        <v>759</v>
      </c>
      <c r="R16" s="18"/>
      <c r="S16" s="17" t="s">
        <v>24</v>
      </c>
      <c r="T16" s="17">
        <v>43284</v>
      </c>
      <c r="U16" s="17" t="s">
        <v>66</v>
      </c>
      <c r="V16" s="17" t="s">
        <v>32</v>
      </c>
      <c r="W16" s="17" t="s">
        <v>70</v>
      </c>
      <c r="X16" s="402"/>
      <c r="Y16" s="108">
        <f t="shared" si="0"/>
        <v>6072</v>
      </c>
      <c r="Z16" s="383"/>
      <c r="AA16" s="217"/>
    </row>
    <row r="17" spans="1:27" ht="34.5" thickBot="1">
      <c r="A17" s="16" t="s">
        <v>71</v>
      </c>
      <c r="B17" s="17">
        <v>309672</v>
      </c>
      <c r="C17" s="17" t="s">
        <v>24</v>
      </c>
      <c r="D17" s="17">
        <v>733</v>
      </c>
      <c r="E17" s="17" t="s">
        <v>72</v>
      </c>
      <c r="F17" s="17">
        <v>280</v>
      </c>
      <c r="G17" s="17" t="s">
        <v>59</v>
      </c>
      <c r="H17" s="17" t="s">
        <v>32</v>
      </c>
      <c r="I17" s="17" t="s">
        <v>65</v>
      </c>
      <c r="J17" s="89" t="s">
        <v>379</v>
      </c>
      <c r="K17" s="17" t="s">
        <v>29</v>
      </c>
      <c r="L17" s="18" t="s">
        <v>30</v>
      </c>
      <c r="M17" s="17">
        <v>309672</v>
      </c>
      <c r="N17" s="17" t="s">
        <v>24</v>
      </c>
      <c r="O17" s="17">
        <v>855</v>
      </c>
      <c r="P17" s="17" t="s">
        <v>72</v>
      </c>
      <c r="Q17" s="17">
        <v>1007</v>
      </c>
      <c r="R17" s="18"/>
      <c r="S17" s="17" t="s">
        <v>24</v>
      </c>
      <c r="T17" s="17">
        <v>43280</v>
      </c>
      <c r="U17" s="17" t="s">
        <v>66</v>
      </c>
      <c r="V17" s="17" t="s">
        <v>32</v>
      </c>
      <c r="W17" s="17" t="s">
        <v>67</v>
      </c>
      <c r="X17" s="402"/>
      <c r="Y17" s="108">
        <f t="shared" si="0"/>
        <v>8056</v>
      </c>
      <c r="Z17" s="383"/>
      <c r="AA17" s="217"/>
    </row>
    <row r="18" spans="1:27" ht="34.5" thickBot="1">
      <c r="A18" s="13" t="s">
        <v>73</v>
      </c>
      <c r="B18" s="14">
        <v>309672</v>
      </c>
      <c r="C18" s="14" t="s">
        <v>24</v>
      </c>
      <c r="D18" s="14">
        <v>1106</v>
      </c>
      <c r="E18" s="14" t="s">
        <v>74</v>
      </c>
      <c r="F18" s="14">
        <v>65</v>
      </c>
      <c r="G18" s="14" t="s">
        <v>75</v>
      </c>
      <c r="H18" s="14" t="s">
        <v>32</v>
      </c>
      <c r="I18" s="14" t="s">
        <v>65</v>
      </c>
      <c r="J18" s="88" t="s">
        <v>379</v>
      </c>
      <c r="K18" s="14" t="s">
        <v>29</v>
      </c>
      <c r="L18" s="15" t="s">
        <v>30</v>
      </c>
      <c r="M18" s="14">
        <v>309672</v>
      </c>
      <c r="N18" s="14" t="s">
        <v>24</v>
      </c>
      <c r="O18" s="14">
        <v>855</v>
      </c>
      <c r="P18" s="14" t="s">
        <v>74</v>
      </c>
      <c r="Q18" s="14">
        <v>234</v>
      </c>
      <c r="R18" s="15"/>
      <c r="S18" s="14" t="s">
        <v>24</v>
      </c>
      <c r="T18" s="14">
        <v>43284</v>
      </c>
      <c r="U18" s="14" t="s">
        <v>66</v>
      </c>
      <c r="V18" s="51" t="s">
        <v>32</v>
      </c>
      <c r="W18" s="51" t="s">
        <v>75</v>
      </c>
      <c r="X18" s="401"/>
      <c r="Y18" s="107">
        <f t="shared" si="0"/>
        <v>1872</v>
      </c>
      <c r="Z18" s="384"/>
      <c r="AA18" s="217"/>
    </row>
    <row r="19" spans="1:27" ht="90.75" thickBot="1">
      <c r="A19" s="1" t="s">
        <v>76</v>
      </c>
      <c r="B19" s="2">
        <v>309672</v>
      </c>
      <c r="C19" s="2" t="s">
        <v>24</v>
      </c>
      <c r="D19" s="2">
        <v>1162</v>
      </c>
      <c r="E19" s="2" t="s">
        <v>77</v>
      </c>
      <c r="F19" s="2">
        <v>2191.76</v>
      </c>
      <c r="G19" s="2" t="s">
        <v>78</v>
      </c>
      <c r="H19" s="2" t="s">
        <v>27</v>
      </c>
      <c r="I19" s="2" t="s">
        <v>28</v>
      </c>
      <c r="J19" s="41" t="s">
        <v>379</v>
      </c>
      <c r="K19" s="2" t="s">
        <v>29</v>
      </c>
      <c r="L19" s="3" t="s">
        <v>30</v>
      </c>
      <c r="M19" s="2">
        <v>309672</v>
      </c>
      <c r="N19" s="2" t="s">
        <v>24</v>
      </c>
      <c r="O19" s="2">
        <v>955</v>
      </c>
      <c r="P19" s="2" t="s">
        <v>77</v>
      </c>
      <c r="Q19" s="2">
        <v>7883</v>
      </c>
      <c r="R19" s="3"/>
      <c r="S19" s="2" t="s">
        <v>24</v>
      </c>
      <c r="T19" s="2">
        <v>43284</v>
      </c>
      <c r="U19" s="2" t="s">
        <v>37</v>
      </c>
      <c r="V19" s="2" t="s">
        <v>32</v>
      </c>
      <c r="W19" s="2" t="s">
        <v>33</v>
      </c>
      <c r="X19" s="397"/>
      <c r="Y19" s="103">
        <f t="shared" si="0"/>
        <v>63064</v>
      </c>
      <c r="Z19" s="299"/>
      <c r="AA19" s="217"/>
    </row>
    <row r="20" spans="1:27" ht="90.75" thickBot="1">
      <c r="A20" s="1" t="s">
        <v>79</v>
      </c>
      <c r="B20" s="2">
        <v>309672</v>
      </c>
      <c r="C20" s="2" t="s">
        <v>24</v>
      </c>
      <c r="D20" s="2">
        <v>1159</v>
      </c>
      <c r="E20" s="2">
        <v>1241</v>
      </c>
      <c r="F20" s="2" t="s">
        <v>483</v>
      </c>
      <c r="G20" s="2" t="s">
        <v>80</v>
      </c>
      <c r="H20" s="2" t="s">
        <v>27</v>
      </c>
      <c r="I20" s="2" t="s">
        <v>28</v>
      </c>
      <c r="J20" s="41" t="s">
        <v>379</v>
      </c>
      <c r="K20" s="2" t="s">
        <v>29</v>
      </c>
      <c r="L20" s="3" t="s">
        <v>30</v>
      </c>
      <c r="M20" s="2">
        <v>309672</v>
      </c>
      <c r="N20" s="2" t="s">
        <v>24</v>
      </c>
      <c r="O20" s="2">
        <v>949</v>
      </c>
      <c r="P20" s="2">
        <v>1241</v>
      </c>
      <c r="Q20" s="2">
        <v>10077</v>
      </c>
      <c r="R20" s="3"/>
      <c r="S20" s="2" t="s">
        <v>24</v>
      </c>
      <c r="T20" s="2">
        <v>43284</v>
      </c>
      <c r="U20" s="2" t="s">
        <v>37</v>
      </c>
      <c r="V20" s="2" t="s">
        <v>32</v>
      </c>
      <c r="W20" s="2" t="s">
        <v>33</v>
      </c>
      <c r="X20" s="397"/>
      <c r="Y20" s="103">
        <f t="shared" si="0"/>
        <v>80616</v>
      </c>
      <c r="Z20" s="296"/>
      <c r="AA20" s="217"/>
    </row>
    <row r="21" spans="1:27" ht="90.75" thickBot="1">
      <c r="A21" s="1" t="s">
        <v>81</v>
      </c>
      <c r="B21" s="2">
        <v>309672</v>
      </c>
      <c r="C21" s="2" t="s">
        <v>24</v>
      </c>
      <c r="D21" s="2">
        <v>1159</v>
      </c>
      <c r="E21" s="2" t="s">
        <v>82</v>
      </c>
      <c r="F21" s="2">
        <v>735.97</v>
      </c>
      <c r="G21" s="2" t="s">
        <v>83</v>
      </c>
      <c r="H21" s="2" t="s">
        <v>27</v>
      </c>
      <c r="I21" s="2" t="s">
        <v>28</v>
      </c>
      <c r="J21" s="41" t="s">
        <v>379</v>
      </c>
      <c r="K21" s="2" t="s">
        <v>29</v>
      </c>
      <c r="L21" s="3" t="s">
        <v>30</v>
      </c>
      <c r="M21" s="2">
        <v>309672</v>
      </c>
      <c r="N21" s="2" t="s">
        <v>24</v>
      </c>
      <c r="O21" s="2">
        <v>949</v>
      </c>
      <c r="P21" s="2" t="s">
        <v>82</v>
      </c>
      <c r="Q21" s="2">
        <v>2647</v>
      </c>
      <c r="R21" s="3"/>
      <c r="S21" s="2" t="s">
        <v>24</v>
      </c>
      <c r="T21" s="2">
        <v>43284</v>
      </c>
      <c r="U21" s="2" t="s">
        <v>37</v>
      </c>
      <c r="V21" s="2" t="s">
        <v>32</v>
      </c>
      <c r="W21" s="2" t="s">
        <v>33</v>
      </c>
      <c r="X21" s="397"/>
      <c r="Y21" s="103">
        <f t="shared" si="0"/>
        <v>21176</v>
      </c>
      <c r="Z21" s="299"/>
      <c r="AA21" s="217"/>
    </row>
    <row r="22" spans="1:27" ht="34.5" thickBot="1">
      <c r="A22" s="7" t="s">
        <v>84</v>
      </c>
      <c r="B22" s="8">
        <v>309672</v>
      </c>
      <c r="C22" s="8" t="s">
        <v>24</v>
      </c>
      <c r="D22" s="8">
        <v>1075</v>
      </c>
      <c r="E22" s="8" t="s">
        <v>85</v>
      </c>
      <c r="F22" s="8" t="s">
        <v>86</v>
      </c>
      <c r="G22" s="8" t="s">
        <v>87</v>
      </c>
      <c r="H22" s="8" t="s">
        <v>32</v>
      </c>
      <c r="I22" s="8" t="s">
        <v>65</v>
      </c>
      <c r="J22" s="90" t="s">
        <v>379</v>
      </c>
      <c r="K22" s="8" t="s">
        <v>29</v>
      </c>
      <c r="L22" s="9" t="s">
        <v>30</v>
      </c>
      <c r="M22" s="8">
        <v>309672</v>
      </c>
      <c r="N22" s="8" t="s">
        <v>24</v>
      </c>
      <c r="O22" s="8">
        <v>381</v>
      </c>
      <c r="P22" s="8" t="s">
        <v>85</v>
      </c>
      <c r="Q22" s="8">
        <v>407</v>
      </c>
      <c r="R22" s="9"/>
      <c r="S22" s="8" t="s">
        <v>24</v>
      </c>
      <c r="T22" s="8">
        <v>43284</v>
      </c>
      <c r="U22" s="8" t="s">
        <v>37</v>
      </c>
      <c r="V22" s="8" t="s">
        <v>32</v>
      </c>
      <c r="W22" s="8" t="s">
        <v>53</v>
      </c>
      <c r="X22" s="403"/>
      <c r="Y22" s="105">
        <f t="shared" si="0"/>
        <v>3256</v>
      </c>
      <c r="Z22" s="279"/>
      <c r="AA22" s="217"/>
    </row>
    <row r="23" spans="1:27" ht="45.75" thickBot="1">
      <c r="A23" s="10" t="s">
        <v>88</v>
      </c>
      <c r="B23" s="11">
        <v>309672</v>
      </c>
      <c r="C23" s="11" t="s">
        <v>89</v>
      </c>
      <c r="D23" s="11">
        <v>1075</v>
      </c>
      <c r="E23" s="11" t="s">
        <v>90</v>
      </c>
      <c r="F23" s="11" t="s">
        <v>91</v>
      </c>
      <c r="G23" s="11" t="s">
        <v>92</v>
      </c>
      <c r="H23" s="11" t="s">
        <v>32</v>
      </c>
      <c r="I23" s="11" t="s">
        <v>65</v>
      </c>
      <c r="J23" s="87" t="s">
        <v>379</v>
      </c>
      <c r="K23" s="11" t="s">
        <v>29</v>
      </c>
      <c r="L23" s="12" t="s">
        <v>30</v>
      </c>
      <c r="M23" s="11">
        <v>309672</v>
      </c>
      <c r="N23" s="11" t="s">
        <v>24</v>
      </c>
      <c r="O23" s="11">
        <v>381</v>
      </c>
      <c r="P23" s="11" t="s">
        <v>90</v>
      </c>
      <c r="Q23" s="11">
        <v>79</v>
      </c>
      <c r="R23" s="12"/>
      <c r="S23" s="11" t="s">
        <v>24</v>
      </c>
      <c r="T23" s="11">
        <v>43284</v>
      </c>
      <c r="U23" s="11" t="s">
        <v>37</v>
      </c>
      <c r="V23" s="11" t="s">
        <v>32</v>
      </c>
      <c r="W23" s="11" t="s">
        <v>463</v>
      </c>
      <c r="X23" s="400"/>
      <c r="Y23" s="106">
        <f t="shared" si="0"/>
        <v>632</v>
      </c>
      <c r="Z23" s="372"/>
      <c r="AA23" s="217"/>
    </row>
    <row r="24" spans="1:27" ht="45.75" thickBot="1">
      <c r="A24" s="466" t="s">
        <v>93</v>
      </c>
      <c r="B24" s="468">
        <v>309672</v>
      </c>
      <c r="C24" s="439" t="s">
        <v>24</v>
      </c>
      <c r="D24" s="439">
        <v>1006</v>
      </c>
      <c r="E24" s="439" t="s">
        <v>94</v>
      </c>
      <c r="F24" s="439" t="s">
        <v>95</v>
      </c>
      <c r="G24" s="439" t="s">
        <v>96</v>
      </c>
      <c r="H24" s="439" t="s">
        <v>47</v>
      </c>
      <c r="I24" s="439" t="s">
        <v>28</v>
      </c>
      <c r="J24" s="462" t="s">
        <v>379</v>
      </c>
      <c r="K24" s="439" t="s">
        <v>29</v>
      </c>
      <c r="L24" s="464" t="s">
        <v>30</v>
      </c>
      <c r="M24" s="468">
        <v>309672</v>
      </c>
      <c r="N24" s="439" t="s">
        <v>24</v>
      </c>
      <c r="O24" s="439">
        <v>946</v>
      </c>
      <c r="P24" s="439" t="s">
        <v>94</v>
      </c>
      <c r="Q24" s="21">
        <v>6757</v>
      </c>
      <c r="R24" s="22"/>
      <c r="S24" s="21" t="s">
        <v>24</v>
      </c>
      <c r="T24" s="21">
        <v>43284</v>
      </c>
      <c r="U24" s="21" t="s">
        <v>109</v>
      </c>
      <c r="V24" s="21" t="s">
        <v>32</v>
      </c>
      <c r="W24" s="23" t="s">
        <v>98</v>
      </c>
      <c r="X24" s="404"/>
      <c r="Y24" s="109">
        <f t="shared" si="0"/>
        <v>54056</v>
      </c>
      <c r="Z24" s="385"/>
      <c r="AA24" s="217"/>
    </row>
    <row r="25" spans="1:27" ht="34.5" thickBot="1">
      <c r="A25" s="467"/>
      <c r="B25" s="469"/>
      <c r="C25" s="440"/>
      <c r="D25" s="440"/>
      <c r="E25" s="440"/>
      <c r="F25" s="440"/>
      <c r="G25" s="440"/>
      <c r="H25" s="440"/>
      <c r="I25" s="440"/>
      <c r="J25" s="463"/>
      <c r="K25" s="440"/>
      <c r="L25" s="465"/>
      <c r="M25" s="469"/>
      <c r="N25" s="440"/>
      <c r="O25" s="440"/>
      <c r="P25" s="440"/>
      <c r="Q25" s="11">
        <v>6281</v>
      </c>
      <c r="R25" s="12"/>
      <c r="S25" s="11" t="s">
        <v>24</v>
      </c>
      <c r="T25" s="11">
        <v>43284</v>
      </c>
      <c r="U25" s="11" t="s">
        <v>97</v>
      </c>
      <c r="V25" s="11" t="s">
        <v>32</v>
      </c>
      <c r="W25" s="11" t="s">
        <v>56</v>
      </c>
      <c r="X25" s="400"/>
      <c r="Y25" s="110">
        <f>Q25*8</f>
        <v>50248</v>
      </c>
      <c r="Z25" s="370"/>
      <c r="AA25" s="217"/>
    </row>
    <row r="26" spans="1:27" ht="57" thickBot="1">
      <c r="A26" s="10" t="s">
        <v>99</v>
      </c>
      <c r="B26" s="11">
        <v>309672</v>
      </c>
      <c r="C26" s="11" t="s">
        <v>24</v>
      </c>
      <c r="D26" s="11">
        <v>1006</v>
      </c>
      <c r="E26" s="11" t="s">
        <v>100</v>
      </c>
      <c r="F26" s="11">
        <v>1542</v>
      </c>
      <c r="G26" s="11" t="s">
        <v>101</v>
      </c>
      <c r="H26" s="11" t="s">
        <v>47</v>
      </c>
      <c r="I26" s="11" t="s">
        <v>28</v>
      </c>
      <c r="J26" s="87" t="s">
        <v>379</v>
      </c>
      <c r="K26" s="11" t="s">
        <v>29</v>
      </c>
      <c r="L26" s="12" t="s">
        <v>30</v>
      </c>
      <c r="M26" s="11">
        <v>309672</v>
      </c>
      <c r="N26" s="11" t="s">
        <v>24</v>
      </c>
      <c r="O26" s="11">
        <v>381</v>
      </c>
      <c r="P26" s="11" t="s">
        <v>100</v>
      </c>
      <c r="Q26" s="11">
        <v>5546</v>
      </c>
      <c r="R26" s="12"/>
      <c r="S26" s="11" t="s">
        <v>24</v>
      </c>
      <c r="T26" s="11">
        <v>43284</v>
      </c>
      <c r="U26" s="11" t="s">
        <v>102</v>
      </c>
      <c r="V26" s="11" t="s">
        <v>32</v>
      </c>
      <c r="W26" s="11" t="s">
        <v>56</v>
      </c>
      <c r="X26" s="400"/>
      <c r="Y26" s="110">
        <f>Q26*8</f>
        <v>44368</v>
      </c>
      <c r="Z26" s="369"/>
      <c r="AA26" s="217"/>
    </row>
    <row r="27" spans="1:27" ht="57" thickBot="1">
      <c r="A27" s="10" t="s">
        <v>103</v>
      </c>
      <c r="B27" s="11">
        <v>309672</v>
      </c>
      <c r="C27" s="11" t="s">
        <v>24</v>
      </c>
      <c r="D27" s="11">
        <v>1101</v>
      </c>
      <c r="E27" s="11" t="s">
        <v>104</v>
      </c>
      <c r="F27" s="11">
        <v>42</v>
      </c>
      <c r="G27" s="11" t="s">
        <v>101</v>
      </c>
      <c r="H27" s="11" t="s">
        <v>47</v>
      </c>
      <c r="I27" s="11" t="s">
        <v>28</v>
      </c>
      <c r="J27" s="87" t="s">
        <v>379</v>
      </c>
      <c r="K27" s="11" t="s">
        <v>105</v>
      </c>
      <c r="L27" s="12" t="s">
        <v>30</v>
      </c>
      <c r="M27" s="11">
        <v>309672</v>
      </c>
      <c r="N27" s="11" t="s">
        <v>24</v>
      </c>
      <c r="O27" s="11">
        <v>904</v>
      </c>
      <c r="P27" s="11" t="s">
        <v>104</v>
      </c>
      <c r="Q27" s="11">
        <v>151</v>
      </c>
      <c r="R27" s="12"/>
      <c r="S27" s="11" t="s">
        <v>24</v>
      </c>
      <c r="T27" s="11">
        <v>43284</v>
      </c>
      <c r="U27" s="11" t="s">
        <v>102</v>
      </c>
      <c r="V27" s="11" t="s">
        <v>32</v>
      </c>
      <c r="W27" s="11" t="s">
        <v>56</v>
      </c>
      <c r="X27" s="400"/>
      <c r="Y27" s="110">
        <f aca="true" t="shared" si="1" ref="Y27:Y70">Q27*8</f>
        <v>1208</v>
      </c>
      <c r="Z27" s="369"/>
      <c r="AA27" s="217"/>
    </row>
    <row r="28" spans="1:27" ht="45.75" thickBot="1">
      <c r="A28" s="10" t="s">
        <v>106</v>
      </c>
      <c r="B28" s="11">
        <v>309672</v>
      </c>
      <c r="C28" s="11" t="s">
        <v>24</v>
      </c>
      <c r="D28" s="11">
        <v>843</v>
      </c>
      <c r="E28" s="11" t="s">
        <v>107</v>
      </c>
      <c r="F28" s="11">
        <v>440</v>
      </c>
      <c r="G28" s="11" t="s">
        <v>108</v>
      </c>
      <c r="H28" s="11" t="s">
        <v>47</v>
      </c>
      <c r="I28" s="11" t="s">
        <v>28</v>
      </c>
      <c r="J28" s="87" t="s">
        <v>379</v>
      </c>
      <c r="K28" s="11" t="s">
        <v>29</v>
      </c>
      <c r="L28" s="12" t="s">
        <v>30</v>
      </c>
      <c r="M28" s="11">
        <v>309672</v>
      </c>
      <c r="N28" s="11" t="s">
        <v>24</v>
      </c>
      <c r="O28" s="11">
        <v>855</v>
      </c>
      <c r="P28" s="11" t="s">
        <v>107</v>
      </c>
      <c r="Q28" s="11">
        <v>1583</v>
      </c>
      <c r="R28" s="12"/>
      <c r="S28" s="11" t="s">
        <v>24</v>
      </c>
      <c r="T28" s="11">
        <v>43284</v>
      </c>
      <c r="U28" s="11" t="s">
        <v>109</v>
      </c>
      <c r="V28" s="11" t="s">
        <v>32</v>
      </c>
      <c r="W28" s="11" t="s">
        <v>110</v>
      </c>
      <c r="X28" s="400"/>
      <c r="Y28" s="110">
        <f t="shared" si="1"/>
        <v>12664</v>
      </c>
      <c r="Z28" s="369"/>
      <c r="AA28" s="217"/>
    </row>
    <row r="29" spans="1:27" ht="57" thickBot="1">
      <c r="A29" s="24" t="s">
        <v>111</v>
      </c>
      <c r="B29" s="25">
        <v>309672</v>
      </c>
      <c r="C29" s="25" t="s">
        <v>24</v>
      </c>
      <c r="D29" s="25">
        <v>1092</v>
      </c>
      <c r="E29" s="25">
        <v>1023</v>
      </c>
      <c r="F29" s="25" t="s">
        <v>112</v>
      </c>
      <c r="G29" s="25" t="s">
        <v>113</v>
      </c>
      <c r="H29" s="25" t="s">
        <v>47</v>
      </c>
      <c r="I29" s="25" t="s">
        <v>28</v>
      </c>
      <c r="J29" s="91" t="s">
        <v>379</v>
      </c>
      <c r="K29" s="25" t="s">
        <v>29</v>
      </c>
      <c r="L29" s="26" t="s">
        <v>30</v>
      </c>
      <c r="M29" s="25">
        <v>309672</v>
      </c>
      <c r="N29" s="25" t="s">
        <v>24</v>
      </c>
      <c r="O29" s="25">
        <v>855</v>
      </c>
      <c r="P29" s="25">
        <v>1023</v>
      </c>
      <c r="Q29" s="25">
        <v>9797</v>
      </c>
      <c r="R29" s="26"/>
      <c r="S29" s="25" t="s">
        <v>24</v>
      </c>
      <c r="T29" s="25">
        <v>43284</v>
      </c>
      <c r="U29" s="25" t="s">
        <v>66</v>
      </c>
      <c r="V29" s="25" t="s">
        <v>32</v>
      </c>
      <c r="W29" s="25" t="s">
        <v>114</v>
      </c>
      <c r="X29" s="405"/>
      <c r="Y29" s="111">
        <f t="shared" si="1"/>
        <v>78376</v>
      </c>
      <c r="Z29" s="386"/>
      <c r="AA29" s="217"/>
    </row>
    <row r="30" spans="1:27" ht="37.5" customHeight="1" thickBot="1">
      <c r="A30" s="60" t="s">
        <v>115</v>
      </c>
      <c r="B30" s="61">
        <v>309672</v>
      </c>
      <c r="C30" s="62" t="s">
        <v>24</v>
      </c>
      <c r="D30" s="62">
        <v>843</v>
      </c>
      <c r="E30" s="62" t="s">
        <v>116</v>
      </c>
      <c r="F30" s="62">
        <v>78</v>
      </c>
      <c r="G30" s="62" t="s">
        <v>46</v>
      </c>
      <c r="H30" s="63" t="s">
        <v>47</v>
      </c>
      <c r="I30" s="62" t="s">
        <v>28</v>
      </c>
      <c r="J30" s="92" t="s">
        <v>379</v>
      </c>
      <c r="K30" s="62" t="s">
        <v>29</v>
      </c>
      <c r="L30" s="64" t="s">
        <v>30</v>
      </c>
      <c r="M30" s="61">
        <v>309672</v>
      </c>
      <c r="N30" s="62" t="s">
        <v>24</v>
      </c>
      <c r="O30" s="62">
        <v>855</v>
      </c>
      <c r="P30" s="62" t="s">
        <v>116</v>
      </c>
      <c r="Q30" s="62">
        <v>117</v>
      </c>
      <c r="R30" s="64"/>
      <c r="S30" s="61" t="s">
        <v>24</v>
      </c>
      <c r="T30" s="62">
        <v>43284</v>
      </c>
      <c r="U30" s="62" t="s">
        <v>117</v>
      </c>
      <c r="V30" s="62" t="s">
        <v>32</v>
      </c>
      <c r="W30" s="62" t="s">
        <v>43</v>
      </c>
      <c r="X30" s="398"/>
      <c r="Y30" s="104">
        <f t="shared" si="1"/>
        <v>936</v>
      </c>
      <c r="Z30" s="358"/>
      <c r="AA30" s="217"/>
    </row>
    <row r="31" spans="1:27" ht="57" thickBot="1">
      <c r="A31" s="10" t="s">
        <v>118</v>
      </c>
      <c r="B31" s="11">
        <v>309672</v>
      </c>
      <c r="C31" s="11" t="s">
        <v>24</v>
      </c>
      <c r="D31" s="11">
        <v>450</v>
      </c>
      <c r="E31" s="11" t="s">
        <v>119</v>
      </c>
      <c r="F31" s="11" t="s">
        <v>120</v>
      </c>
      <c r="G31" s="11" t="s">
        <v>383</v>
      </c>
      <c r="H31" s="11" t="s">
        <v>47</v>
      </c>
      <c r="I31" s="11" t="s">
        <v>28</v>
      </c>
      <c r="J31" s="87" t="s">
        <v>379</v>
      </c>
      <c r="K31" s="11" t="s">
        <v>29</v>
      </c>
      <c r="L31" s="12" t="s">
        <v>30</v>
      </c>
      <c r="M31" s="11">
        <v>309672</v>
      </c>
      <c r="N31" s="11" t="s">
        <v>24</v>
      </c>
      <c r="O31" s="11">
        <v>855</v>
      </c>
      <c r="P31" s="11" t="s">
        <v>119</v>
      </c>
      <c r="Q31" s="11">
        <v>187</v>
      </c>
      <c r="R31" s="12"/>
      <c r="S31" s="11" t="s">
        <v>24</v>
      </c>
      <c r="T31" s="11">
        <v>43284</v>
      </c>
      <c r="U31" s="11" t="s">
        <v>122</v>
      </c>
      <c r="V31" s="11" t="s">
        <v>32</v>
      </c>
      <c r="W31" s="11" t="s">
        <v>56</v>
      </c>
      <c r="X31" s="400"/>
      <c r="Y31" s="110">
        <f t="shared" si="1"/>
        <v>1496</v>
      </c>
      <c r="Z31" s="372"/>
      <c r="AA31" s="217"/>
    </row>
    <row r="32" spans="1:27" ht="57" thickBot="1">
      <c r="A32" s="10" t="s">
        <v>123</v>
      </c>
      <c r="B32" s="11">
        <v>309672</v>
      </c>
      <c r="C32" s="11" t="s">
        <v>24</v>
      </c>
      <c r="D32" s="11">
        <v>450</v>
      </c>
      <c r="E32" s="11" t="s">
        <v>124</v>
      </c>
      <c r="F32" s="11">
        <v>139</v>
      </c>
      <c r="G32" s="11" t="s">
        <v>383</v>
      </c>
      <c r="H32" s="11" t="s">
        <v>47</v>
      </c>
      <c r="I32" s="11" t="s">
        <v>28</v>
      </c>
      <c r="J32" s="87" t="s">
        <v>379</v>
      </c>
      <c r="K32" s="11" t="s">
        <v>29</v>
      </c>
      <c r="L32" s="12" t="s">
        <v>30</v>
      </c>
      <c r="M32" s="11">
        <v>309672</v>
      </c>
      <c r="N32" s="11" t="s">
        <v>24</v>
      </c>
      <c r="O32" s="11">
        <v>855</v>
      </c>
      <c r="P32" s="11" t="s">
        <v>124</v>
      </c>
      <c r="Q32" s="11">
        <v>278</v>
      </c>
      <c r="R32" s="12"/>
      <c r="S32" s="11" t="s">
        <v>24</v>
      </c>
      <c r="T32" s="11">
        <v>43284</v>
      </c>
      <c r="U32" s="11" t="s">
        <v>37</v>
      </c>
      <c r="V32" s="11" t="s">
        <v>32</v>
      </c>
      <c r="W32" s="11" t="s">
        <v>56</v>
      </c>
      <c r="X32" s="400"/>
      <c r="Y32" s="110">
        <f t="shared" si="1"/>
        <v>2224</v>
      </c>
      <c r="Z32" s="370"/>
      <c r="AA32" s="217"/>
    </row>
    <row r="33" spans="1:27" ht="66.75" customHeight="1" thickBot="1">
      <c r="A33" s="48" t="s">
        <v>125</v>
      </c>
      <c r="B33" s="44">
        <v>309672</v>
      </c>
      <c r="C33" s="45" t="s">
        <v>24</v>
      </c>
      <c r="D33" s="45">
        <v>1162</v>
      </c>
      <c r="E33" s="45">
        <v>1108</v>
      </c>
      <c r="F33" s="45">
        <v>954.22</v>
      </c>
      <c r="G33" s="47" t="s">
        <v>376</v>
      </c>
      <c r="H33" s="45" t="s">
        <v>27</v>
      </c>
      <c r="I33" s="45" t="s">
        <v>28</v>
      </c>
      <c r="J33" s="84" t="s">
        <v>379</v>
      </c>
      <c r="K33" s="45" t="s">
        <v>29</v>
      </c>
      <c r="L33" s="48" t="s">
        <v>30</v>
      </c>
      <c r="M33" s="44">
        <v>309672</v>
      </c>
      <c r="N33" s="45" t="s">
        <v>24</v>
      </c>
      <c r="O33" s="45">
        <v>955</v>
      </c>
      <c r="P33" s="45">
        <v>1108</v>
      </c>
      <c r="Q33" s="45">
        <v>3432</v>
      </c>
      <c r="R33" s="48"/>
      <c r="S33" s="44" t="s">
        <v>24</v>
      </c>
      <c r="T33" s="45">
        <v>43284</v>
      </c>
      <c r="U33" s="45" t="s">
        <v>37</v>
      </c>
      <c r="V33" s="45" t="s">
        <v>32</v>
      </c>
      <c r="W33" s="45" t="s">
        <v>33</v>
      </c>
      <c r="X33" s="397"/>
      <c r="Y33" s="112">
        <f t="shared" si="1"/>
        <v>27456</v>
      </c>
      <c r="Z33" s="296"/>
      <c r="AA33" s="217"/>
    </row>
    <row r="34" spans="1:27" ht="90.75" thickBot="1">
      <c r="A34" s="1" t="s">
        <v>126</v>
      </c>
      <c r="B34" s="2">
        <v>309672</v>
      </c>
      <c r="C34" s="2" t="s">
        <v>24</v>
      </c>
      <c r="D34" s="2">
        <v>1162</v>
      </c>
      <c r="E34" s="2" t="s">
        <v>127</v>
      </c>
      <c r="F34" s="2">
        <v>360.33</v>
      </c>
      <c r="G34" s="2" t="s">
        <v>128</v>
      </c>
      <c r="H34" s="2" t="s">
        <v>27</v>
      </c>
      <c r="I34" s="2" t="s">
        <v>28</v>
      </c>
      <c r="J34" s="41" t="s">
        <v>379</v>
      </c>
      <c r="K34" s="2" t="s">
        <v>29</v>
      </c>
      <c r="L34" s="3" t="s">
        <v>30</v>
      </c>
      <c r="M34" s="2">
        <v>309672</v>
      </c>
      <c r="N34" s="2" t="s">
        <v>24</v>
      </c>
      <c r="O34" s="2">
        <v>955</v>
      </c>
      <c r="P34" s="2" t="s">
        <v>127</v>
      </c>
      <c r="Q34" s="2">
        <v>1296</v>
      </c>
      <c r="R34" s="3"/>
      <c r="S34" s="2" t="s">
        <v>24</v>
      </c>
      <c r="T34" s="2">
        <v>43284</v>
      </c>
      <c r="U34" s="2" t="s">
        <v>37</v>
      </c>
      <c r="V34" s="2" t="s">
        <v>32</v>
      </c>
      <c r="W34" s="2" t="s">
        <v>33</v>
      </c>
      <c r="X34" s="397"/>
      <c r="Y34" s="112">
        <f t="shared" si="1"/>
        <v>10368</v>
      </c>
      <c r="Z34" s="296"/>
      <c r="AA34" s="217"/>
    </row>
    <row r="35" spans="1:27" ht="66.75" customHeight="1" thickBot="1">
      <c r="A35" s="43" t="s">
        <v>129</v>
      </c>
      <c r="B35" s="44">
        <v>309672</v>
      </c>
      <c r="C35" s="45" t="s">
        <v>24</v>
      </c>
      <c r="D35" s="45">
        <v>1162</v>
      </c>
      <c r="E35" s="45" t="s">
        <v>130</v>
      </c>
      <c r="F35" s="46">
        <v>1325.68</v>
      </c>
      <c r="G35" s="47" t="s">
        <v>375</v>
      </c>
      <c r="H35" s="45" t="s">
        <v>27</v>
      </c>
      <c r="I35" s="45" t="s">
        <v>28</v>
      </c>
      <c r="J35" s="84" t="s">
        <v>379</v>
      </c>
      <c r="K35" s="45" t="s">
        <v>29</v>
      </c>
      <c r="L35" s="48" t="s">
        <v>30</v>
      </c>
      <c r="M35" s="44">
        <v>309672</v>
      </c>
      <c r="N35" s="45" t="s">
        <v>24</v>
      </c>
      <c r="O35" s="45">
        <v>955</v>
      </c>
      <c r="P35" s="45" t="s">
        <v>130</v>
      </c>
      <c r="Q35" s="45">
        <v>4768</v>
      </c>
      <c r="R35" s="48"/>
      <c r="S35" s="44" t="s">
        <v>24</v>
      </c>
      <c r="T35" s="45">
        <v>43284</v>
      </c>
      <c r="U35" s="45" t="s">
        <v>37</v>
      </c>
      <c r="V35" s="45" t="s">
        <v>32</v>
      </c>
      <c r="W35" s="45" t="s">
        <v>33</v>
      </c>
      <c r="X35" s="397"/>
      <c r="Y35" s="112">
        <f t="shared" si="1"/>
        <v>38144</v>
      </c>
      <c r="Z35" s="296"/>
      <c r="AA35" s="217"/>
    </row>
    <row r="36" spans="1:27" ht="74.25" customHeight="1" thickBot="1">
      <c r="A36" s="49" t="s">
        <v>131</v>
      </c>
      <c r="B36" s="44">
        <v>309672</v>
      </c>
      <c r="C36" s="45" t="s">
        <v>24</v>
      </c>
      <c r="D36" s="45">
        <v>1157</v>
      </c>
      <c r="E36" s="45" t="s">
        <v>132</v>
      </c>
      <c r="F36" s="45">
        <v>521.04</v>
      </c>
      <c r="G36" s="45" t="s">
        <v>133</v>
      </c>
      <c r="H36" s="45" t="s">
        <v>27</v>
      </c>
      <c r="I36" s="45" t="s">
        <v>28</v>
      </c>
      <c r="J36" s="84" t="s">
        <v>379</v>
      </c>
      <c r="K36" s="45" t="s">
        <v>29</v>
      </c>
      <c r="L36" s="48" t="s">
        <v>30</v>
      </c>
      <c r="M36" s="44">
        <v>309672</v>
      </c>
      <c r="N36" s="45" t="s">
        <v>24</v>
      </c>
      <c r="O36" s="45">
        <v>943</v>
      </c>
      <c r="P36" s="45" t="s">
        <v>132</v>
      </c>
      <c r="Q36" s="45">
        <v>1874</v>
      </c>
      <c r="R36" s="48"/>
      <c r="S36" s="44" t="s">
        <v>24</v>
      </c>
      <c r="T36" s="45">
        <v>43284</v>
      </c>
      <c r="U36" s="45" t="s">
        <v>37</v>
      </c>
      <c r="V36" s="45" t="s">
        <v>32</v>
      </c>
      <c r="W36" s="45" t="s">
        <v>33</v>
      </c>
      <c r="X36" s="397"/>
      <c r="Y36" s="112">
        <f t="shared" si="1"/>
        <v>14992</v>
      </c>
      <c r="Z36" s="296"/>
      <c r="AA36" s="217"/>
    </row>
    <row r="37" spans="1:27" ht="90.75" thickBot="1">
      <c r="A37" s="1" t="s">
        <v>134</v>
      </c>
      <c r="B37" s="2">
        <v>309672</v>
      </c>
      <c r="C37" s="2" t="s">
        <v>24</v>
      </c>
      <c r="D37" s="2">
        <v>1157</v>
      </c>
      <c r="E37" s="2" t="s">
        <v>135</v>
      </c>
      <c r="F37" s="2">
        <v>330.03</v>
      </c>
      <c r="G37" s="2" t="s">
        <v>136</v>
      </c>
      <c r="H37" s="2" t="s">
        <v>27</v>
      </c>
      <c r="I37" s="2" t="s">
        <v>28</v>
      </c>
      <c r="J37" s="41" t="s">
        <v>379</v>
      </c>
      <c r="K37" s="2" t="s">
        <v>29</v>
      </c>
      <c r="L37" s="3" t="s">
        <v>30</v>
      </c>
      <c r="M37" s="2">
        <v>309672</v>
      </c>
      <c r="N37" s="2" t="s">
        <v>24</v>
      </c>
      <c r="O37" s="2">
        <v>943</v>
      </c>
      <c r="P37" s="2" t="s">
        <v>135</v>
      </c>
      <c r="Q37" s="2">
        <v>1187</v>
      </c>
      <c r="R37" s="3"/>
      <c r="S37" s="2" t="s">
        <v>24</v>
      </c>
      <c r="T37" s="2">
        <v>43284</v>
      </c>
      <c r="U37" s="2" t="s">
        <v>37</v>
      </c>
      <c r="V37" s="2" t="s">
        <v>32</v>
      </c>
      <c r="W37" s="2" t="s">
        <v>33</v>
      </c>
      <c r="X37" s="397"/>
      <c r="Y37" s="112">
        <f t="shared" si="1"/>
        <v>9496</v>
      </c>
      <c r="Z37" s="299"/>
      <c r="AA37" s="217"/>
    </row>
    <row r="38" spans="1:27" ht="90.75" thickBot="1">
      <c r="A38" s="1" t="s">
        <v>137</v>
      </c>
      <c r="B38" s="2">
        <v>309672</v>
      </c>
      <c r="C38" s="2" t="s">
        <v>24</v>
      </c>
      <c r="D38" s="2">
        <v>1157</v>
      </c>
      <c r="E38" s="2" t="s">
        <v>138</v>
      </c>
      <c r="F38" s="2">
        <v>431.8</v>
      </c>
      <c r="G38" s="2" t="s">
        <v>139</v>
      </c>
      <c r="H38" s="2" t="s">
        <v>27</v>
      </c>
      <c r="I38" s="2" t="s">
        <v>28</v>
      </c>
      <c r="J38" s="41" t="s">
        <v>379</v>
      </c>
      <c r="K38" s="2" t="s">
        <v>29</v>
      </c>
      <c r="L38" s="3" t="s">
        <v>30</v>
      </c>
      <c r="M38" s="2">
        <v>309672</v>
      </c>
      <c r="N38" s="2" t="s">
        <v>24</v>
      </c>
      <c r="O38" s="2">
        <v>943</v>
      </c>
      <c r="P38" s="2" t="s">
        <v>138</v>
      </c>
      <c r="Q38" s="2">
        <v>1553</v>
      </c>
      <c r="R38" s="3"/>
      <c r="S38" s="2" t="s">
        <v>24</v>
      </c>
      <c r="T38" s="2">
        <v>43284</v>
      </c>
      <c r="U38" s="2" t="s">
        <v>37</v>
      </c>
      <c r="V38" s="2" t="s">
        <v>32</v>
      </c>
      <c r="W38" s="2" t="s">
        <v>33</v>
      </c>
      <c r="X38" s="397"/>
      <c r="Y38" s="112">
        <f t="shared" si="1"/>
        <v>12424</v>
      </c>
      <c r="Z38" s="296"/>
      <c r="AA38" s="217"/>
    </row>
    <row r="39" spans="1:27" ht="57" thickBot="1">
      <c r="A39" s="10" t="s">
        <v>140</v>
      </c>
      <c r="B39" s="11">
        <v>309672</v>
      </c>
      <c r="C39" s="11" t="s">
        <v>24</v>
      </c>
      <c r="D39" s="11">
        <v>1006</v>
      </c>
      <c r="E39" s="11" t="s">
        <v>141</v>
      </c>
      <c r="F39" s="11">
        <v>326</v>
      </c>
      <c r="G39" s="11" t="s">
        <v>142</v>
      </c>
      <c r="H39" s="11" t="s">
        <v>24</v>
      </c>
      <c r="I39" s="11" t="s">
        <v>28</v>
      </c>
      <c r="J39" s="87" t="s">
        <v>379</v>
      </c>
      <c r="K39" s="11" t="s">
        <v>29</v>
      </c>
      <c r="L39" s="12" t="s">
        <v>30</v>
      </c>
      <c r="M39" s="11">
        <v>309672</v>
      </c>
      <c r="N39" s="11" t="s">
        <v>24</v>
      </c>
      <c r="O39" s="11">
        <v>381</v>
      </c>
      <c r="P39" s="11" t="s">
        <v>141</v>
      </c>
      <c r="Q39" s="11">
        <v>1174</v>
      </c>
      <c r="R39" s="12"/>
      <c r="S39" s="11" t="s">
        <v>24</v>
      </c>
      <c r="T39" s="11">
        <v>43284</v>
      </c>
      <c r="U39" s="11" t="s">
        <v>97</v>
      </c>
      <c r="V39" s="11" t="s">
        <v>143</v>
      </c>
      <c r="W39" s="11" t="s">
        <v>56</v>
      </c>
      <c r="X39" s="400"/>
      <c r="Y39" s="110">
        <f t="shared" si="1"/>
        <v>9392</v>
      </c>
      <c r="Z39" s="370"/>
      <c r="AA39" s="217"/>
    </row>
    <row r="40" spans="1:27" ht="45.75" thickBot="1">
      <c r="A40" s="119" t="s">
        <v>144</v>
      </c>
      <c r="B40" s="118">
        <v>309672</v>
      </c>
      <c r="C40" s="118" t="s">
        <v>24</v>
      </c>
      <c r="D40" s="118">
        <v>77</v>
      </c>
      <c r="E40" s="120" t="s">
        <v>461</v>
      </c>
      <c r="F40" s="118">
        <v>237</v>
      </c>
      <c r="G40" s="118" t="s">
        <v>385</v>
      </c>
      <c r="H40" s="118" t="s">
        <v>386</v>
      </c>
      <c r="I40" s="118" t="s">
        <v>28</v>
      </c>
      <c r="J40" s="120" t="s">
        <v>379</v>
      </c>
      <c r="K40" s="118" t="s">
        <v>29</v>
      </c>
      <c r="L40" s="121" t="s">
        <v>30</v>
      </c>
      <c r="M40" s="118">
        <v>309672</v>
      </c>
      <c r="N40" s="118" t="s">
        <v>24</v>
      </c>
      <c r="O40" s="118">
        <v>620</v>
      </c>
      <c r="P40" s="120" t="s">
        <v>461</v>
      </c>
      <c r="Q40" s="118">
        <v>852</v>
      </c>
      <c r="R40" s="121"/>
      <c r="S40" s="118" t="s">
        <v>24</v>
      </c>
      <c r="T40" s="118">
        <v>43284</v>
      </c>
      <c r="U40" s="118" t="s">
        <v>31</v>
      </c>
      <c r="V40" s="118" t="s">
        <v>32</v>
      </c>
      <c r="W40" s="118" t="s">
        <v>462</v>
      </c>
      <c r="X40" s="406"/>
      <c r="Y40" s="104">
        <f t="shared" si="1"/>
        <v>6816</v>
      </c>
      <c r="Z40" s="358"/>
      <c r="AA40" s="217"/>
    </row>
    <row r="41" spans="1:27" ht="45.75" thickBot="1">
      <c r="A41" s="119" t="s">
        <v>148</v>
      </c>
      <c r="B41" s="118">
        <v>309672</v>
      </c>
      <c r="C41" s="118" t="s">
        <v>24</v>
      </c>
      <c r="D41" s="118">
        <v>77</v>
      </c>
      <c r="E41" s="118" t="s">
        <v>384</v>
      </c>
      <c r="F41" s="118">
        <v>1132</v>
      </c>
      <c r="G41" s="118" t="s">
        <v>46</v>
      </c>
      <c r="H41" s="118" t="s">
        <v>154</v>
      </c>
      <c r="I41" s="118" t="s">
        <v>28</v>
      </c>
      <c r="J41" s="120" t="s">
        <v>379</v>
      </c>
      <c r="K41" s="118" t="s">
        <v>29</v>
      </c>
      <c r="L41" s="121" t="s">
        <v>30</v>
      </c>
      <c r="M41" s="118">
        <v>309672</v>
      </c>
      <c r="N41" s="118" t="s">
        <v>24</v>
      </c>
      <c r="O41" s="118">
        <v>381</v>
      </c>
      <c r="P41" s="118">
        <v>31974</v>
      </c>
      <c r="Q41" s="118">
        <v>4071</v>
      </c>
      <c r="R41" s="121"/>
      <c r="S41" s="118" t="s">
        <v>24</v>
      </c>
      <c r="T41" s="118">
        <v>43284</v>
      </c>
      <c r="U41" s="118" t="s">
        <v>31</v>
      </c>
      <c r="V41" s="118" t="s">
        <v>32</v>
      </c>
      <c r="W41" s="118" t="s">
        <v>462</v>
      </c>
      <c r="X41" s="406"/>
      <c r="Y41" s="104">
        <f t="shared" si="1"/>
        <v>32568</v>
      </c>
      <c r="Z41" s="359"/>
      <c r="AA41" s="217"/>
    </row>
    <row r="42" spans="1:27" ht="34.5" thickBot="1">
      <c r="A42" s="122" t="s">
        <v>151</v>
      </c>
      <c r="B42" s="123">
        <v>309672</v>
      </c>
      <c r="C42" s="123" t="s">
        <v>24</v>
      </c>
      <c r="D42" s="123">
        <v>98</v>
      </c>
      <c r="E42" s="123" t="s">
        <v>388</v>
      </c>
      <c r="F42" s="123">
        <v>449</v>
      </c>
      <c r="G42" s="123" t="s">
        <v>184</v>
      </c>
      <c r="H42" s="123" t="s">
        <v>389</v>
      </c>
      <c r="I42" s="123" t="s">
        <v>28</v>
      </c>
      <c r="J42" s="124" t="s">
        <v>379</v>
      </c>
      <c r="K42" s="123" t="s">
        <v>29</v>
      </c>
      <c r="L42" s="125" t="s">
        <v>30</v>
      </c>
      <c r="M42" s="123">
        <v>309672</v>
      </c>
      <c r="N42" s="123" t="s">
        <v>24</v>
      </c>
      <c r="O42" s="123">
        <v>377</v>
      </c>
      <c r="P42" s="123" t="s">
        <v>388</v>
      </c>
      <c r="Q42" s="123">
        <v>1615</v>
      </c>
      <c r="R42" s="125"/>
      <c r="S42" s="123" t="s">
        <v>24</v>
      </c>
      <c r="T42" s="123">
        <v>43284</v>
      </c>
      <c r="U42" s="123" t="s">
        <v>31</v>
      </c>
      <c r="V42" s="123" t="s">
        <v>32</v>
      </c>
      <c r="W42" s="123" t="s">
        <v>33</v>
      </c>
      <c r="X42" s="407"/>
      <c r="Y42" s="112">
        <f t="shared" si="1"/>
        <v>12920</v>
      </c>
      <c r="Z42" s="299"/>
      <c r="AA42" s="217"/>
    </row>
    <row r="43" spans="1:27" ht="34.5" thickBot="1">
      <c r="A43" s="122" t="s">
        <v>155</v>
      </c>
      <c r="B43" s="123">
        <v>309672</v>
      </c>
      <c r="C43" s="123" t="s">
        <v>24</v>
      </c>
      <c r="D43" s="123">
        <v>98</v>
      </c>
      <c r="E43" s="123" t="s">
        <v>390</v>
      </c>
      <c r="F43" s="123">
        <v>207</v>
      </c>
      <c r="G43" s="123" t="s">
        <v>184</v>
      </c>
      <c r="H43" s="123" t="s">
        <v>168</v>
      </c>
      <c r="I43" s="123" t="s">
        <v>28</v>
      </c>
      <c r="J43" s="124" t="s">
        <v>379</v>
      </c>
      <c r="K43" s="123" t="s">
        <v>29</v>
      </c>
      <c r="L43" s="125" t="s">
        <v>30</v>
      </c>
      <c r="M43" s="123">
        <v>309672</v>
      </c>
      <c r="N43" s="123" t="s">
        <v>24</v>
      </c>
      <c r="O43" s="123">
        <v>377</v>
      </c>
      <c r="P43" s="123" t="s">
        <v>390</v>
      </c>
      <c r="Q43" s="123">
        <v>745</v>
      </c>
      <c r="R43" s="125"/>
      <c r="S43" s="123" t="s">
        <v>24</v>
      </c>
      <c r="T43" s="123">
        <v>43284</v>
      </c>
      <c r="U43" s="123" t="s">
        <v>31</v>
      </c>
      <c r="V43" s="123" t="s">
        <v>32</v>
      </c>
      <c r="W43" s="123" t="s">
        <v>33</v>
      </c>
      <c r="X43" s="407"/>
      <c r="Y43" s="112">
        <f t="shared" si="1"/>
        <v>5960</v>
      </c>
      <c r="Z43" s="296"/>
      <c r="AA43" s="217"/>
    </row>
    <row r="44" spans="1:27" ht="45.75" thickBot="1">
      <c r="A44" s="119" t="s">
        <v>158</v>
      </c>
      <c r="B44" s="118">
        <v>309672</v>
      </c>
      <c r="C44" s="118" t="s">
        <v>24</v>
      </c>
      <c r="D44" s="118">
        <v>560</v>
      </c>
      <c r="E44" s="118" t="s">
        <v>387</v>
      </c>
      <c r="F44" s="118">
        <v>70</v>
      </c>
      <c r="G44" s="118" t="s">
        <v>75</v>
      </c>
      <c r="H44" s="118" t="s">
        <v>154</v>
      </c>
      <c r="I44" s="118" t="s">
        <v>28</v>
      </c>
      <c r="J44" s="120" t="s">
        <v>379</v>
      </c>
      <c r="K44" s="118" t="s">
        <v>29</v>
      </c>
      <c r="L44" s="121" t="s">
        <v>30</v>
      </c>
      <c r="M44" s="118">
        <v>309672</v>
      </c>
      <c r="N44" s="118" t="s">
        <v>24</v>
      </c>
      <c r="O44" s="118">
        <v>620</v>
      </c>
      <c r="P44" s="118" t="s">
        <v>387</v>
      </c>
      <c r="Q44" s="118">
        <v>252</v>
      </c>
      <c r="R44" s="121"/>
      <c r="S44" s="118" t="s">
        <v>24</v>
      </c>
      <c r="T44" s="118">
        <v>43284</v>
      </c>
      <c r="U44" s="118" t="s">
        <v>31</v>
      </c>
      <c r="V44" s="118" t="s">
        <v>32</v>
      </c>
      <c r="W44" s="118" t="s">
        <v>462</v>
      </c>
      <c r="X44" s="406"/>
      <c r="Y44" s="104">
        <f t="shared" si="1"/>
        <v>2016</v>
      </c>
      <c r="Z44" s="360"/>
      <c r="AA44" s="217"/>
    </row>
    <row r="45" spans="1:27" ht="90.75" thickBot="1">
      <c r="A45" s="119" t="s">
        <v>163</v>
      </c>
      <c r="B45" s="118">
        <v>309672</v>
      </c>
      <c r="C45" s="118" t="s">
        <v>24</v>
      </c>
      <c r="D45" s="118">
        <v>1081</v>
      </c>
      <c r="E45" s="118" t="s">
        <v>401</v>
      </c>
      <c r="F45" s="118">
        <v>919</v>
      </c>
      <c r="G45" s="118" t="s">
        <v>402</v>
      </c>
      <c r="H45" s="118" t="s">
        <v>403</v>
      </c>
      <c r="I45" s="118" t="s">
        <v>28</v>
      </c>
      <c r="J45" s="120" t="s">
        <v>380</v>
      </c>
      <c r="K45" s="118" t="s">
        <v>29</v>
      </c>
      <c r="L45" s="121" t="s">
        <v>404</v>
      </c>
      <c r="M45" s="118">
        <v>309672</v>
      </c>
      <c r="N45" s="118" t="s">
        <v>24</v>
      </c>
      <c r="O45" s="118">
        <v>846</v>
      </c>
      <c r="P45" s="118" t="s">
        <v>401</v>
      </c>
      <c r="Q45" s="118">
        <v>3307</v>
      </c>
      <c r="R45" s="121"/>
      <c r="S45" s="118" t="s">
        <v>24</v>
      </c>
      <c r="T45" s="118">
        <v>43284</v>
      </c>
      <c r="U45" s="118" t="s">
        <v>31</v>
      </c>
      <c r="V45" s="118" t="s">
        <v>32</v>
      </c>
      <c r="W45" s="118" t="s">
        <v>462</v>
      </c>
      <c r="X45" s="406"/>
      <c r="Y45" s="104">
        <f t="shared" si="1"/>
        <v>26456</v>
      </c>
      <c r="Z45" s="225" t="s">
        <v>406</v>
      </c>
      <c r="AA45" s="217"/>
    </row>
    <row r="46" spans="1:27" ht="90.75" thickBot="1">
      <c r="A46" s="119" t="s">
        <v>166</v>
      </c>
      <c r="B46" s="118">
        <v>309672</v>
      </c>
      <c r="C46" s="118" t="s">
        <v>24</v>
      </c>
      <c r="D46" s="118">
        <v>1081</v>
      </c>
      <c r="E46" s="118" t="s">
        <v>407</v>
      </c>
      <c r="F46" s="118">
        <v>365</v>
      </c>
      <c r="G46" s="118" t="s">
        <v>408</v>
      </c>
      <c r="H46" s="118" t="s">
        <v>403</v>
      </c>
      <c r="I46" s="118" t="s">
        <v>28</v>
      </c>
      <c r="J46" s="120" t="s">
        <v>380</v>
      </c>
      <c r="K46" s="118" t="s">
        <v>29</v>
      </c>
      <c r="L46" s="121" t="s">
        <v>404</v>
      </c>
      <c r="M46" s="118">
        <v>309672</v>
      </c>
      <c r="N46" s="118" t="s">
        <v>24</v>
      </c>
      <c r="O46" s="118">
        <v>846</v>
      </c>
      <c r="P46" s="118" t="s">
        <v>407</v>
      </c>
      <c r="Q46" s="118">
        <v>1312</v>
      </c>
      <c r="R46" s="121"/>
      <c r="S46" s="118" t="s">
        <v>24</v>
      </c>
      <c r="T46" s="118">
        <v>43284</v>
      </c>
      <c r="U46" s="118" t="s">
        <v>31</v>
      </c>
      <c r="V46" s="118" t="s">
        <v>32</v>
      </c>
      <c r="W46" s="118" t="s">
        <v>462</v>
      </c>
      <c r="X46" s="406"/>
      <c r="Y46" s="104">
        <f t="shared" si="1"/>
        <v>10496</v>
      </c>
      <c r="Z46" s="119" t="s">
        <v>406</v>
      </c>
      <c r="AA46" s="217"/>
    </row>
    <row r="47" spans="1:27" ht="90.75" thickBot="1">
      <c r="A47" s="119" t="s">
        <v>169</v>
      </c>
      <c r="B47" s="118">
        <v>309672</v>
      </c>
      <c r="C47" s="118" t="s">
        <v>24</v>
      </c>
      <c r="D47" s="118">
        <v>1081</v>
      </c>
      <c r="E47" s="118" t="s">
        <v>409</v>
      </c>
      <c r="F47" s="118">
        <v>1075</v>
      </c>
      <c r="G47" s="118" t="s">
        <v>459</v>
      </c>
      <c r="H47" s="118" t="s">
        <v>403</v>
      </c>
      <c r="I47" s="118" t="s">
        <v>28</v>
      </c>
      <c r="J47" s="120" t="s">
        <v>380</v>
      </c>
      <c r="K47" s="118" t="s">
        <v>29</v>
      </c>
      <c r="L47" s="121" t="s">
        <v>404</v>
      </c>
      <c r="M47" s="118">
        <v>309672</v>
      </c>
      <c r="N47" s="118" t="s">
        <v>24</v>
      </c>
      <c r="O47" s="118">
        <v>846</v>
      </c>
      <c r="P47" s="118" t="s">
        <v>409</v>
      </c>
      <c r="Q47" s="118">
        <v>3865</v>
      </c>
      <c r="R47" s="121"/>
      <c r="S47" s="118" t="s">
        <v>24</v>
      </c>
      <c r="T47" s="118">
        <v>43284</v>
      </c>
      <c r="U47" s="118" t="s">
        <v>31</v>
      </c>
      <c r="V47" s="118" t="s">
        <v>32</v>
      </c>
      <c r="W47" s="118" t="s">
        <v>462</v>
      </c>
      <c r="X47" s="406"/>
      <c r="Y47" s="104">
        <f t="shared" si="1"/>
        <v>30920</v>
      </c>
      <c r="Z47" s="387" t="s">
        <v>529</v>
      </c>
      <c r="AA47" s="217"/>
    </row>
    <row r="48" spans="1:27" ht="45.75" thickBot="1">
      <c r="A48" s="10" t="s">
        <v>173</v>
      </c>
      <c r="B48" s="11">
        <v>309672</v>
      </c>
      <c r="C48" s="11" t="s">
        <v>24</v>
      </c>
      <c r="D48" s="11">
        <v>1118</v>
      </c>
      <c r="E48" s="11" t="s">
        <v>145</v>
      </c>
      <c r="F48" s="11">
        <v>270</v>
      </c>
      <c r="G48" s="11" t="s">
        <v>146</v>
      </c>
      <c r="H48" s="11" t="s">
        <v>24</v>
      </c>
      <c r="I48" s="11" t="s">
        <v>28</v>
      </c>
      <c r="J48" s="87" t="s">
        <v>379</v>
      </c>
      <c r="K48" s="11" t="s">
        <v>29</v>
      </c>
      <c r="L48" s="12" t="s">
        <v>30</v>
      </c>
      <c r="M48" s="11">
        <v>309672</v>
      </c>
      <c r="N48" s="11" t="s">
        <v>24</v>
      </c>
      <c r="O48" s="11">
        <v>855</v>
      </c>
      <c r="P48" s="11" t="s">
        <v>145</v>
      </c>
      <c r="Q48" s="11">
        <v>934</v>
      </c>
      <c r="R48" s="12"/>
      <c r="S48" s="11" t="s">
        <v>24</v>
      </c>
      <c r="T48" s="11">
        <v>43284</v>
      </c>
      <c r="U48" s="11" t="s">
        <v>37</v>
      </c>
      <c r="V48" s="11" t="s">
        <v>32</v>
      </c>
      <c r="W48" s="11" t="s">
        <v>147</v>
      </c>
      <c r="X48" s="400"/>
      <c r="Y48" s="110">
        <f t="shared" si="1"/>
        <v>7472</v>
      </c>
      <c r="Z48" s="369"/>
      <c r="AA48" s="217"/>
    </row>
    <row r="49" spans="1:27" ht="45.75" thickBot="1">
      <c r="A49" s="10" t="s">
        <v>175</v>
      </c>
      <c r="B49" s="11">
        <v>309672</v>
      </c>
      <c r="C49" s="11" t="s">
        <v>24</v>
      </c>
      <c r="D49" s="11">
        <v>996</v>
      </c>
      <c r="E49" s="11" t="s">
        <v>149</v>
      </c>
      <c r="F49" s="11">
        <v>72</v>
      </c>
      <c r="G49" s="11" t="s">
        <v>150</v>
      </c>
      <c r="H49" s="11" t="s">
        <v>24</v>
      </c>
      <c r="I49" s="11" t="s">
        <v>28</v>
      </c>
      <c r="J49" s="87" t="s">
        <v>379</v>
      </c>
      <c r="K49" s="11" t="s">
        <v>29</v>
      </c>
      <c r="L49" s="12" t="s">
        <v>30</v>
      </c>
      <c r="M49" s="11">
        <v>309672</v>
      </c>
      <c r="N49" s="11" t="s">
        <v>24</v>
      </c>
      <c r="O49" s="11">
        <v>381</v>
      </c>
      <c r="P49" s="11" t="s">
        <v>149</v>
      </c>
      <c r="Q49" s="11">
        <v>422</v>
      </c>
      <c r="R49" s="12"/>
      <c r="S49" s="11" t="s">
        <v>24</v>
      </c>
      <c r="T49" s="11">
        <v>43284</v>
      </c>
      <c r="U49" s="11" t="s">
        <v>37</v>
      </c>
      <c r="V49" s="11" t="s">
        <v>32</v>
      </c>
      <c r="W49" s="11" t="s">
        <v>56</v>
      </c>
      <c r="X49" s="400"/>
      <c r="Y49" s="110">
        <f t="shared" si="1"/>
        <v>3376</v>
      </c>
      <c r="Z49" s="370"/>
      <c r="AA49" s="217"/>
    </row>
    <row r="50" spans="1:27" ht="45.75" thickBot="1">
      <c r="A50" s="10" t="s">
        <v>177</v>
      </c>
      <c r="B50" s="11">
        <v>309672</v>
      </c>
      <c r="C50" s="11" t="s">
        <v>24</v>
      </c>
      <c r="D50" s="11">
        <v>733</v>
      </c>
      <c r="E50" s="11" t="s">
        <v>152</v>
      </c>
      <c r="F50" s="11">
        <v>392</v>
      </c>
      <c r="G50" s="11" t="s">
        <v>153</v>
      </c>
      <c r="H50" s="11" t="s">
        <v>154</v>
      </c>
      <c r="I50" s="11" t="s">
        <v>28</v>
      </c>
      <c r="J50" s="87" t="s">
        <v>379</v>
      </c>
      <c r="K50" s="11" t="s">
        <v>29</v>
      </c>
      <c r="L50" s="12" t="s">
        <v>30</v>
      </c>
      <c r="M50" s="11">
        <v>309672</v>
      </c>
      <c r="N50" s="11" t="s">
        <v>24</v>
      </c>
      <c r="O50" s="11">
        <v>967</v>
      </c>
      <c r="P50" s="11" t="s">
        <v>152</v>
      </c>
      <c r="Q50" s="11">
        <v>1410</v>
      </c>
      <c r="R50" s="12"/>
      <c r="S50" s="11" t="s">
        <v>24</v>
      </c>
      <c r="T50" s="11">
        <v>43284</v>
      </c>
      <c r="U50" s="11" t="s">
        <v>37</v>
      </c>
      <c r="V50" s="11" t="s">
        <v>32</v>
      </c>
      <c r="W50" s="11" t="s">
        <v>56</v>
      </c>
      <c r="X50" s="400"/>
      <c r="Y50" s="110">
        <f t="shared" si="1"/>
        <v>11280</v>
      </c>
      <c r="Z50" s="369"/>
      <c r="AA50" s="217"/>
    </row>
    <row r="51" spans="1:27" ht="45.75" thickBot="1">
      <c r="A51" s="10" t="s">
        <v>182</v>
      </c>
      <c r="B51" s="11">
        <v>309672</v>
      </c>
      <c r="C51" s="11" t="s">
        <v>24</v>
      </c>
      <c r="D51" s="11">
        <v>733</v>
      </c>
      <c r="E51" s="11" t="s">
        <v>156</v>
      </c>
      <c r="F51" s="11" t="s">
        <v>157</v>
      </c>
      <c r="G51" s="11" t="s">
        <v>121</v>
      </c>
      <c r="H51" s="11" t="s">
        <v>154</v>
      </c>
      <c r="I51" s="11" t="s">
        <v>28</v>
      </c>
      <c r="J51" s="87" t="s">
        <v>379</v>
      </c>
      <c r="K51" s="11" t="s">
        <v>29</v>
      </c>
      <c r="L51" s="12" t="s">
        <v>30</v>
      </c>
      <c r="M51" s="11">
        <v>309672</v>
      </c>
      <c r="N51" s="11" t="s">
        <v>24</v>
      </c>
      <c r="O51" s="11">
        <v>967</v>
      </c>
      <c r="P51" s="11" t="s">
        <v>156</v>
      </c>
      <c r="Q51" s="11">
        <v>332</v>
      </c>
      <c r="R51" s="12"/>
      <c r="S51" s="11" t="s">
        <v>24</v>
      </c>
      <c r="T51" s="11">
        <v>43284</v>
      </c>
      <c r="U51" s="11" t="s">
        <v>37</v>
      </c>
      <c r="V51" s="11" t="s">
        <v>32</v>
      </c>
      <c r="W51" s="11" t="s">
        <v>56</v>
      </c>
      <c r="X51" s="400"/>
      <c r="Y51" s="110">
        <f t="shared" si="1"/>
        <v>2656</v>
      </c>
      <c r="Z51" s="369"/>
      <c r="AA51" s="217"/>
    </row>
    <row r="52" spans="1:27" ht="45.75" thickBot="1">
      <c r="A52" s="4" t="s">
        <v>186</v>
      </c>
      <c r="B52" s="5">
        <v>309672</v>
      </c>
      <c r="C52" s="5" t="s">
        <v>24</v>
      </c>
      <c r="D52" s="5">
        <v>943</v>
      </c>
      <c r="E52" s="5" t="s">
        <v>159</v>
      </c>
      <c r="F52" s="5">
        <v>135</v>
      </c>
      <c r="G52" s="5" t="s">
        <v>160</v>
      </c>
      <c r="H52" s="5" t="s">
        <v>154</v>
      </c>
      <c r="I52" s="5" t="s">
        <v>28</v>
      </c>
      <c r="J52" s="93" t="s">
        <v>379</v>
      </c>
      <c r="K52" s="5" t="s">
        <v>29</v>
      </c>
      <c r="L52" s="6" t="s">
        <v>30</v>
      </c>
      <c r="M52" s="5">
        <v>309672</v>
      </c>
      <c r="N52" s="5" t="s">
        <v>24</v>
      </c>
      <c r="O52" s="5">
        <v>381</v>
      </c>
      <c r="P52" s="5" t="s">
        <v>159</v>
      </c>
      <c r="Q52" s="5">
        <v>486</v>
      </c>
      <c r="R52" s="6"/>
      <c r="S52" s="5" t="s">
        <v>24</v>
      </c>
      <c r="T52" s="5">
        <v>43284</v>
      </c>
      <c r="U52" s="5" t="s">
        <v>161</v>
      </c>
      <c r="V52" s="5" t="s">
        <v>32</v>
      </c>
      <c r="W52" s="5" t="s">
        <v>162</v>
      </c>
      <c r="X52" s="398"/>
      <c r="Y52" s="104">
        <f t="shared" si="1"/>
        <v>3888</v>
      </c>
      <c r="Z52" s="359"/>
      <c r="AA52" s="217"/>
    </row>
    <row r="53" spans="1:27" ht="90.75" thickBot="1">
      <c r="A53" s="1" t="s">
        <v>188</v>
      </c>
      <c r="B53" s="2">
        <v>309672</v>
      </c>
      <c r="C53" s="2" t="s">
        <v>24</v>
      </c>
      <c r="D53" s="2">
        <v>1162</v>
      </c>
      <c r="E53" s="2" t="s">
        <v>164</v>
      </c>
      <c r="F53" s="2">
        <v>1106.03</v>
      </c>
      <c r="G53" s="2" t="s">
        <v>165</v>
      </c>
      <c r="H53" s="2" t="s">
        <v>27</v>
      </c>
      <c r="I53" s="2" t="s">
        <v>28</v>
      </c>
      <c r="J53" s="41" t="s">
        <v>379</v>
      </c>
      <c r="K53" s="2" t="s">
        <v>29</v>
      </c>
      <c r="L53" s="3" t="s">
        <v>30</v>
      </c>
      <c r="M53" s="2">
        <v>309672</v>
      </c>
      <c r="N53" s="2" t="s">
        <v>24</v>
      </c>
      <c r="O53" s="2">
        <v>955</v>
      </c>
      <c r="P53" s="2" t="s">
        <v>164</v>
      </c>
      <c r="Q53" s="2">
        <v>3978</v>
      </c>
      <c r="R53" s="3"/>
      <c r="S53" s="2" t="s">
        <v>24</v>
      </c>
      <c r="T53" s="2">
        <v>43284</v>
      </c>
      <c r="U53" s="2" t="s">
        <v>37</v>
      </c>
      <c r="V53" s="2" t="s">
        <v>32</v>
      </c>
      <c r="W53" s="2" t="s">
        <v>33</v>
      </c>
      <c r="X53" s="397"/>
      <c r="Y53" s="112">
        <f t="shared" si="1"/>
        <v>31824</v>
      </c>
      <c r="Z53" s="299"/>
      <c r="AA53" s="217"/>
    </row>
    <row r="54" spans="1:27" ht="45.75" thickBot="1">
      <c r="A54" s="10" t="s">
        <v>191</v>
      </c>
      <c r="B54" s="11">
        <v>309672</v>
      </c>
      <c r="C54" s="11" t="s">
        <v>24</v>
      </c>
      <c r="D54" s="11">
        <v>465</v>
      </c>
      <c r="E54" s="11">
        <v>741</v>
      </c>
      <c r="F54" s="226" t="s">
        <v>480</v>
      </c>
      <c r="G54" s="11" t="s">
        <v>167</v>
      </c>
      <c r="H54" s="11" t="s">
        <v>168</v>
      </c>
      <c r="I54" s="11" t="s">
        <v>28</v>
      </c>
      <c r="J54" s="87" t="s">
        <v>379</v>
      </c>
      <c r="K54" s="11" t="s">
        <v>29</v>
      </c>
      <c r="L54" s="12" t="s">
        <v>30</v>
      </c>
      <c r="M54" s="11">
        <v>309672</v>
      </c>
      <c r="N54" s="11" t="s">
        <v>24</v>
      </c>
      <c r="O54" s="11">
        <v>381</v>
      </c>
      <c r="P54" s="11">
        <v>741</v>
      </c>
      <c r="Q54" s="11">
        <v>60</v>
      </c>
      <c r="R54" s="12"/>
      <c r="S54" s="11" t="s">
        <v>24</v>
      </c>
      <c r="T54" s="11">
        <v>43284</v>
      </c>
      <c r="U54" s="11" t="s">
        <v>37</v>
      </c>
      <c r="V54" s="11" t="s">
        <v>32</v>
      </c>
      <c r="W54" s="11" t="s">
        <v>56</v>
      </c>
      <c r="X54" s="400"/>
      <c r="Y54" s="110">
        <f t="shared" si="1"/>
        <v>480</v>
      </c>
      <c r="Z54" s="369"/>
      <c r="AA54" s="217"/>
    </row>
    <row r="55" spans="1:27" ht="57" thickBot="1">
      <c r="A55" s="10" t="s">
        <v>195</v>
      </c>
      <c r="B55" s="11">
        <v>309672</v>
      </c>
      <c r="C55" s="11" t="s">
        <v>24</v>
      </c>
      <c r="D55" s="11">
        <v>465</v>
      </c>
      <c r="E55" s="11" t="s">
        <v>170</v>
      </c>
      <c r="F55" s="11" t="s">
        <v>481</v>
      </c>
      <c r="G55" s="11" t="s">
        <v>171</v>
      </c>
      <c r="H55" s="11" t="s">
        <v>168</v>
      </c>
      <c r="I55" s="11" t="s">
        <v>28</v>
      </c>
      <c r="J55" s="87" t="s">
        <v>379</v>
      </c>
      <c r="K55" s="11" t="s">
        <v>29</v>
      </c>
      <c r="L55" s="12" t="s">
        <v>30</v>
      </c>
      <c r="M55" s="11">
        <v>309672</v>
      </c>
      <c r="N55" s="11" t="s">
        <v>24</v>
      </c>
      <c r="O55" s="11">
        <v>381</v>
      </c>
      <c r="P55" s="11" t="s">
        <v>170</v>
      </c>
      <c r="Q55" s="11">
        <v>97</v>
      </c>
      <c r="R55" s="12"/>
      <c r="S55" s="11" t="s">
        <v>24</v>
      </c>
      <c r="T55" s="11">
        <v>43284</v>
      </c>
      <c r="U55" s="11" t="s">
        <v>37</v>
      </c>
      <c r="V55" s="11" t="s">
        <v>32</v>
      </c>
      <c r="W55" s="11" t="s">
        <v>172</v>
      </c>
      <c r="X55" s="400"/>
      <c r="Y55" s="110">
        <f t="shared" si="1"/>
        <v>776</v>
      </c>
      <c r="Z55" s="369"/>
      <c r="AA55" s="217"/>
    </row>
    <row r="56" spans="1:27" ht="34.5" thickBot="1">
      <c r="A56" s="4" t="s">
        <v>199</v>
      </c>
      <c r="B56" s="5">
        <v>309672</v>
      </c>
      <c r="C56" s="5" t="s">
        <v>24</v>
      </c>
      <c r="D56" s="5">
        <v>843</v>
      </c>
      <c r="E56" s="5" t="s">
        <v>174</v>
      </c>
      <c r="F56" s="5">
        <v>26.14</v>
      </c>
      <c r="G56" s="5" t="s">
        <v>121</v>
      </c>
      <c r="H56" s="5" t="s">
        <v>47</v>
      </c>
      <c r="I56" s="5" t="s">
        <v>28</v>
      </c>
      <c r="J56" s="93" t="s">
        <v>379</v>
      </c>
      <c r="K56" s="5" t="s">
        <v>29</v>
      </c>
      <c r="L56" s="6" t="s">
        <v>30</v>
      </c>
      <c r="M56" s="5">
        <v>309672</v>
      </c>
      <c r="N56" s="5" t="s">
        <v>24</v>
      </c>
      <c r="O56" s="5">
        <v>855</v>
      </c>
      <c r="P56" s="5" t="s">
        <v>174</v>
      </c>
      <c r="Q56" s="5">
        <v>94</v>
      </c>
      <c r="R56" s="6"/>
      <c r="S56" s="5" t="s">
        <v>24</v>
      </c>
      <c r="T56" s="5">
        <v>43284</v>
      </c>
      <c r="U56" s="5" t="s">
        <v>117</v>
      </c>
      <c r="V56" s="5" t="s">
        <v>32</v>
      </c>
      <c r="W56" s="5" t="s">
        <v>43</v>
      </c>
      <c r="X56" s="398"/>
      <c r="Y56" s="104">
        <f t="shared" si="1"/>
        <v>752</v>
      </c>
      <c r="Z56" s="361"/>
      <c r="AA56" s="217"/>
    </row>
    <row r="57" spans="1:27" ht="34.5" thickBot="1">
      <c r="A57" s="4" t="s">
        <v>201</v>
      </c>
      <c r="B57" s="5">
        <v>309672</v>
      </c>
      <c r="C57" s="5" t="s">
        <v>24</v>
      </c>
      <c r="D57" s="5">
        <v>843</v>
      </c>
      <c r="E57" s="5" t="s">
        <v>176</v>
      </c>
      <c r="F57" s="5">
        <v>19.46</v>
      </c>
      <c r="G57" s="5" t="s">
        <v>121</v>
      </c>
      <c r="H57" s="5" t="s">
        <v>47</v>
      </c>
      <c r="I57" s="5" t="s">
        <v>28</v>
      </c>
      <c r="J57" s="93" t="s">
        <v>379</v>
      </c>
      <c r="K57" s="5" t="s">
        <v>29</v>
      </c>
      <c r="L57" s="6" t="s">
        <v>30</v>
      </c>
      <c r="M57" s="5">
        <v>309672</v>
      </c>
      <c r="N57" s="5" t="s">
        <v>24</v>
      </c>
      <c r="O57" s="5">
        <v>855</v>
      </c>
      <c r="P57" s="5" t="s">
        <v>176</v>
      </c>
      <c r="Q57" s="5">
        <v>70</v>
      </c>
      <c r="R57" s="6"/>
      <c r="S57" s="5" t="s">
        <v>24</v>
      </c>
      <c r="T57" s="5">
        <v>43284</v>
      </c>
      <c r="U57" s="5" t="s">
        <v>117</v>
      </c>
      <c r="V57" s="5" t="s">
        <v>32</v>
      </c>
      <c r="W57" s="5" t="s">
        <v>43</v>
      </c>
      <c r="X57" s="398"/>
      <c r="Y57" s="104">
        <f t="shared" si="1"/>
        <v>560</v>
      </c>
      <c r="Z57" s="358"/>
      <c r="AA57" s="217"/>
    </row>
    <row r="58" spans="1:27" ht="45.75" thickBot="1">
      <c r="A58" s="4" t="s">
        <v>204</v>
      </c>
      <c r="B58" s="5">
        <v>309672</v>
      </c>
      <c r="C58" s="5" t="s">
        <v>24</v>
      </c>
      <c r="D58" s="5">
        <v>977</v>
      </c>
      <c r="E58" s="5" t="s">
        <v>178</v>
      </c>
      <c r="F58" s="5">
        <v>151</v>
      </c>
      <c r="G58" s="5" t="s">
        <v>179</v>
      </c>
      <c r="H58" s="5" t="s">
        <v>154</v>
      </c>
      <c r="I58" s="5" t="s">
        <v>28</v>
      </c>
      <c r="J58" s="93" t="s">
        <v>379</v>
      </c>
      <c r="K58" s="5" t="s">
        <v>29</v>
      </c>
      <c r="L58" s="6" t="s">
        <v>30</v>
      </c>
      <c r="M58" s="5">
        <v>309672</v>
      </c>
      <c r="N58" s="5" t="s">
        <v>24</v>
      </c>
      <c r="O58" s="5">
        <v>381</v>
      </c>
      <c r="P58" s="5" t="s">
        <v>178</v>
      </c>
      <c r="Q58" s="5">
        <v>543</v>
      </c>
      <c r="R58" s="6"/>
      <c r="S58" s="5" t="s">
        <v>24</v>
      </c>
      <c r="T58" s="5">
        <v>43284</v>
      </c>
      <c r="U58" s="5" t="s">
        <v>180</v>
      </c>
      <c r="V58" s="5" t="s">
        <v>32</v>
      </c>
      <c r="W58" s="5" t="s">
        <v>181</v>
      </c>
      <c r="X58" s="398"/>
      <c r="Y58" s="104">
        <f t="shared" si="1"/>
        <v>4344</v>
      </c>
      <c r="Z58" s="358"/>
      <c r="AA58" s="217"/>
    </row>
    <row r="59" spans="1:27" ht="57" thickBot="1">
      <c r="A59" s="10" t="s">
        <v>207</v>
      </c>
      <c r="B59" s="11">
        <v>309672</v>
      </c>
      <c r="C59" s="11" t="s">
        <v>24</v>
      </c>
      <c r="D59" s="11">
        <v>740</v>
      </c>
      <c r="E59" s="11" t="s">
        <v>183</v>
      </c>
      <c r="F59" s="11" t="s">
        <v>484</v>
      </c>
      <c r="G59" s="11" t="s">
        <v>184</v>
      </c>
      <c r="H59" s="11" t="s">
        <v>154</v>
      </c>
      <c r="I59" s="11" t="s">
        <v>28</v>
      </c>
      <c r="J59" s="87" t="s">
        <v>379</v>
      </c>
      <c r="K59" s="11" t="s">
        <v>185</v>
      </c>
      <c r="L59" s="12" t="s">
        <v>30</v>
      </c>
      <c r="M59" s="11">
        <v>309672</v>
      </c>
      <c r="N59" s="11" t="s">
        <v>24</v>
      </c>
      <c r="O59" s="11">
        <v>381</v>
      </c>
      <c r="P59" s="11" t="s">
        <v>183</v>
      </c>
      <c r="Q59" s="11">
        <v>165</v>
      </c>
      <c r="R59" s="12"/>
      <c r="S59" s="11" t="s">
        <v>24</v>
      </c>
      <c r="T59" s="11">
        <v>43284</v>
      </c>
      <c r="U59" s="11" t="s">
        <v>37</v>
      </c>
      <c r="V59" s="11" t="s">
        <v>32</v>
      </c>
      <c r="W59" s="11" t="s">
        <v>56</v>
      </c>
      <c r="X59" s="400"/>
      <c r="Y59" s="110">
        <f t="shared" si="1"/>
        <v>1320</v>
      </c>
      <c r="Z59" s="370"/>
      <c r="AA59" s="217"/>
    </row>
    <row r="60" spans="1:27" ht="34.5" thickBot="1">
      <c r="A60" s="10" t="s">
        <v>212</v>
      </c>
      <c r="B60" s="11">
        <v>309672</v>
      </c>
      <c r="C60" s="11" t="s">
        <v>24</v>
      </c>
      <c r="D60" s="11">
        <v>434</v>
      </c>
      <c r="E60" s="11" t="s">
        <v>187</v>
      </c>
      <c r="F60" s="11">
        <v>18</v>
      </c>
      <c r="G60" s="11" t="s">
        <v>75</v>
      </c>
      <c r="H60" s="11" t="s">
        <v>168</v>
      </c>
      <c r="I60" s="11" t="s">
        <v>28</v>
      </c>
      <c r="J60" s="87" t="s">
        <v>379</v>
      </c>
      <c r="K60" s="11" t="s">
        <v>29</v>
      </c>
      <c r="L60" s="12" t="s">
        <v>30</v>
      </c>
      <c r="M60" s="11">
        <v>309672</v>
      </c>
      <c r="N60" s="11" t="s">
        <v>24</v>
      </c>
      <c r="O60" s="11">
        <v>381</v>
      </c>
      <c r="P60" s="11" t="s">
        <v>187</v>
      </c>
      <c r="Q60" s="11">
        <v>65</v>
      </c>
      <c r="R60" s="12"/>
      <c r="S60" s="11" t="s">
        <v>24</v>
      </c>
      <c r="T60" s="11">
        <v>43284</v>
      </c>
      <c r="U60" s="11" t="s">
        <v>37</v>
      </c>
      <c r="V60" s="11" t="s">
        <v>32</v>
      </c>
      <c r="W60" s="11" t="s">
        <v>56</v>
      </c>
      <c r="X60" s="400"/>
      <c r="Y60" s="110">
        <f t="shared" si="1"/>
        <v>520</v>
      </c>
      <c r="Z60" s="369"/>
      <c r="AA60" s="217"/>
    </row>
    <row r="61" spans="1:27" ht="34.5" thickBot="1">
      <c r="A61" s="10" t="s">
        <v>216</v>
      </c>
      <c r="B61" s="11">
        <v>309672</v>
      </c>
      <c r="C61" s="11" t="s">
        <v>24</v>
      </c>
      <c r="D61" s="11">
        <v>1165</v>
      </c>
      <c r="E61" s="11" t="s">
        <v>189</v>
      </c>
      <c r="F61" s="11" t="s">
        <v>482</v>
      </c>
      <c r="G61" s="11" t="s">
        <v>190</v>
      </c>
      <c r="H61" s="11" t="s">
        <v>168</v>
      </c>
      <c r="I61" s="11" t="s">
        <v>28</v>
      </c>
      <c r="J61" s="87" t="s">
        <v>382</v>
      </c>
      <c r="K61" s="11" t="s">
        <v>29</v>
      </c>
      <c r="L61" s="12" t="s">
        <v>30</v>
      </c>
      <c r="M61" s="11">
        <v>309672</v>
      </c>
      <c r="N61" s="11" t="s">
        <v>24</v>
      </c>
      <c r="O61" s="11">
        <v>969</v>
      </c>
      <c r="P61" s="11" t="s">
        <v>189</v>
      </c>
      <c r="Q61" s="11">
        <v>199</v>
      </c>
      <c r="R61" s="12"/>
      <c r="S61" s="11" t="s">
        <v>24</v>
      </c>
      <c r="T61" s="11">
        <v>43284</v>
      </c>
      <c r="U61" s="11" t="s">
        <v>37</v>
      </c>
      <c r="V61" s="11" t="s">
        <v>32</v>
      </c>
      <c r="W61" s="11" t="s">
        <v>56</v>
      </c>
      <c r="X61" s="400"/>
      <c r="Y61" s="110">
        <f t="shared" si="1"/>
        <v>1592</v>
      </c>
      <c r="Z61" s="372"/>
      <c r="AA61" s="217"/>
    </row>
    <row r="62" spans="1:27" ht="45.75" thickBot="1">
      <c r="A62" s="10" t="s">
        <v>220</v>
      </c>
      <c r="B62" s="11">
        <v>309672</v>
      </c>
      <c r="C62" s="11" t="s">
        <v>24</v>
      </c>
      <c r="D62" s="11">
        <v>843</v>
      </c>
      <c r="E62" s="11" t="s">
        <v>192</v>
      </c>
      <c r="F62" s="11" t="s">
        <v>193</v>
      </c>
      <c r="G62" s="11" t="s">
        <v>92</v>
      </c>
      <c r="H62" s="11" t="s">
        <v>194</v>
      </c>
      <c r="I62" s="11" t="s">
        <v>65</v>
      </c>
      <c r="J62" s="87" t="s">
        <v>379</v>
      </c>
      <c r="K62" s="11" t="s">
        <v>29</v>
      </c>
      <c r="L62" s="12" t="s">
        <v>30</v>
      </c>
      <c r="M62" s="11">
        <v>309672</v>
      </c>
      <c r="N62" s="11" t="s">
        <v>24</v>
      </c>
      <c r="O62" s="11">
        <v>855</v>
      </c>
      <c r="P62" s="11" t="s">
        <v>192</v>
      </c>
      <c r="Q62" s="11">
        <v>1664</v>
      </c>
      <c r="R62" s="12"/>
      <c r="S62" s="11" t="s">
        <v>24</v>
      </c>
      <c r="T62" s="11">
        <v>43284</v>
      </c>
      <c r="U62" s="11" t="s">
        <v>37</v>
      </c>
      <c r="V62" s="11" t="s">
        <v>32</v>
      </c>
      <c r="W62" s="11" t="s">
        <v>56</v>
      </c>
      <c r="X62" s="400"/>
      <c r="Y62" s="110">
        <f t="shared" si="1"/>
        <v>13312</v>
      </c>
      <c r="Z62" s="372"/>
      <c r="AA62" s="217"/>
    </row>
    <row r="63" spans="1:27" ht="45.75" thickBot="1">
      <c r="A63" s="10" t="s">
        <v>223</v>
      </c>
      <c r="B63" s="11">
        <v>309672</v>
      </c>
      <c r="C63" s="11" t="s">
        <v>24</v>
      </c>
      <c r="D63" s="11">
        <v>1164</v>
      </c>
      <c r="E63" s="11" t="s">
        <v>196</v>
      </c>
      <c r="F63" s="11">
        <v>86</v>
      </c>
      <c r="G63" s="11" t="s">
        <v>460</v>
      </c>
      <c r="H63" s="11" t="s">
        <v>154</v>
      </c>
      <c r="I63" s="11" t="s">
        <v>28</v>
      </c>
      <c r="J63" s="87" t="s">
        <v>379</v>
      </c>
      <c r="K63" s="11" t="s">
        <v>29</v>
      </c>
      <c r="L63" s="12" t="s">
        <v>30</v>
      </c>
      <c r="M63" s="11">
        <v>309672</v>
      </c>
      <c r="N63" s="11" t="s">
        <v>24</v>
      </c>
      <c r="O63" s="11">
        <v>968</v>
      </c>
      <c r="P63" s="11" t="s">
        <v>196</v>
      </c>
      <c r="Q63" s="11">
        <v>309</v>
      </c>
      <c r="R63" s="12"/>
      <c r="S63" s="11" t="s">
        <v>24</v>
      </c>
      <c r="T63" s="11">
        <v>43284</v>
      </c>
      <c r="U63" s="11" t="s">
        <v>37</v>
      </c>
      <c r="V63" s="11" t="s">
        <v>32</v>
      </c>
      <c r="W63" s="11" t="s">
        <v>56</v>
      </c>
      <c r="X63" s="400"/>
      <c r="Y63" s="110">
        <f t="shared" si="1"/>
        <v>2472</v>
      </c>
      <c r="Z63" s="372"/>
      <c r="AA63" s="217"/>
    </row>
    <row r="64" spans="1:27" ht="45.75" thickBot="1">
      <c r="A64" s="10" t="s">
        <v>227</v>
      </c>
      <c r="B64" s="11">
        <v>309672</v>
      </c>
      <c r="C64" s="11" t="s">
        <v>24</v>
      </c>
      <c r="D64" s="11">
        <v>1164</v>
      </c>
      <c r="E64" s="11" t="s">
        <v>197</v>
      </c>
      <c r="F64" s="11">
        <v>90</v>
      </c>
      <c r="G64" s="11" t="s">
        <v>460</v>
      </c>
      <c r="H64" s="11" t="s">
        <v>154</v>
      </c>
      <c r="I64" s="11" t="s">
        <v>28</v>
      </c>
      <c r="J64" s="87" t="s">
        <v>379</v>
      </c>
      <c r="K64" s="11" t="s">
        <v>29</v>
      </c>
      <c r="L64" s="12" t="s">
        <v>30</v>
      </c>
      <c r="M64" s="11">
        <v>309672</v>
      </c>
      <c r="N64" s="11" t="s">
        <v>24</v>
      </c>
      <c r="O64" s="11">
        <v>968</v>
      </c>
      <c r="P64" s="11" t="s">
        <v>197</v>
      </c>
      <c r="Q64" s="11">
        <v>324</v>
      </c>
      <c r="R64" s="12"/>
      <c r="S64" s="11" t="s">
        <v>24</v>
      </c>
      <c r="T64" s="11">
        <v>43284</v>
      </c>
      <c r="U64" s="11" t="s">
        <v>37</v>
      </c>
      <c r="V64" s="11" t="s">
        <v>198</v>
      </c>
      <c r="W64" s="11" t="s">
        <v>56</v>
      </c>
      <c r="X64" s="400"/>
      <c r="Y64" s="110">
        <f t="shared" si="1"/>
        <v>2592</v>
      </c>
      <c r="Z64" s="372"/>
      <c r="AA64" s="217"/>
    </row>
    <row r="65" spans="1:27" ht="45.75" thickBot="1">
      <c r="A65" s="10" t="s">
        <v>230</v>
      </c>
      <c r="B65" s="11">
        <v>309672</v>
      </c>
      <c r="C65" s="11" t="s">
        <v>24</v>
      </c>
      <c r="D65" s="11">
        <v>77</v>
      </c>
      <c r="E65" s="11" t="s">
        <v>200</v>
      </c>
      <c r="F65" s="11">
        <v>53</v>
      </c>
      <c r="G65" s="11" t="s">
        <v>75</v>
      </c>
      <c r="H65" s="11" t="s">
        <v>154</v>
      </c>
      <c r="I65" s="11" t="s">
        <v>28</v>
      </c>
      <c r="J65" s="87" t="s">
        <v>379</v>
      </c>
      <c r="K65" s="11" t="s">
        <v>29</v>
      </c>
      <c r="L65" s="12" t="s">
        <v>30</v>
      </c>
      <c r="M65" s="11">
        <v>309672</v>
      </c>
      <c r="N65" s="11" t="s">
        <v>24</v>
      </c>
      <c r="O65" s="11">
        <v>381</v>
      </c>
      <c r="P65" s="11" t="s">
        <v>200</v>
      </c>
      <c r="Q65" s="11">
        <v>191</v>
      </c>
      <c r="R65" s="12"/>
      <c r="S65" s="11" t="s">
        <v>24</v>
      </c>
      <c r="T65" s="11">
        <v>43284</v>
      </c>
      <c r="U65" s="11" t="s">
        <v>37</v>
      </c>
      <c r="V65" s="11" t="s">
        <v>32</v>
      </c>
      <c r="W65" s="11" t="s">
        <v>56</v>
      </c>
      <c r="X65" s="400"/>
      <c r="Y65" s="110">
        <f t="shared" si="1"/>
        <v>1528</v>
      </c>
      <c r="Z65" s="370"/>
      <c r="AA65" s="217"/>
    </row>
    <row r="66" spans="1:27" ht="45.75" thickBot="1">
      <c r="A66" s="13" t="s">
        <v>233</v>
      </c>
      <c r="B66" s="14">
        <v>309672</v>
      </c>
      <c r="C66" s="14" t="s">
        <v>24</v>
      </c>
      <c r="D66" s="14">
        <v>724</v>
      </c>
      <c r="E66" s="14" t="s">
        <v>202</v>
      </c>
      <c r="F66" s="14">
        <v>15</v>
      </c>
      <c r="G66" s="14" t="s">
        <v>59</v>
      </c>
      <c r="H66" s="14" t="s">
        <v>154</v>
      </c>
      <c r="I66" s="14" t="s">
        <v>28</v>
      </c>
      <c r="J66" s="88" t="s">
        <v>379</v>
      </c>
      <c r="K66" s="14" t="s">
        <v>29</v>
      </c>
      <c r="L66" s="15" t="s">
        <v>30</v>
      </c>
      <c r="M66" s="14">
        <v>309672</v>
      </c>
      <c r="N66" s="14" t="s">
        <v>24</v>
      </c>
      <c r="O66" s="14">
        <v>381</v>
      </c>
      <c r="P66" s="14" t="s">
        <v>202</v>
      </c>
      <c r="Q66" s="14">
        <v>54</v>
      </c>
      <c r="R66" s="15"/>
      <c r="S66" s="14" t="s">
        <v>24</v>
      </c>
      <c r="T66" s="14">
        <v>43284</v>
      </c>
      <c r="U66" s="14" t="s">
        <v>60</v>
      </c>
      <c r="V66" s="14" t="s">
        <v>32</v>
      </c>
      <c r="W66" s="14" t="s">
        <v>203</v>
      </c>
      <c r="X66" s="408"/>
      <c r="Y66" s="107">
        <f t="shared" si="1"/>
        <v>432</v>
      </c>
      <c r="Z66" s="334"/>
      <c r="AA66" s="217"/>
    </row>
    <row r="67" spans="1:27" ht="34.5" thickBot="1">
      <c r="A67" s="24" t="s">
        <v>235</v>
      </c>
      <c r="B67" s="25">
        <v>309672</v>
      </c>
      <c r="C67" s="25" t="s">
        <v>24</v>
      </c>
      <c r="D67" s="25">
        <v>244</v>
      </c>
      <c r="E67" s="25" t="s">
        <v>205</v>
      </c>
      <c r="F67" s="25">
        <v>329</v>
      </c>
      <c r="G67" s="25" t="s">
        <v>114</v>
      </c>
      <c r="H67" s="25" t="s">
        <v>206</v>
      </c>
      <c r="I67" s="25" t="s">
        <v>28</v>
      </c>
      <c r="J67" s="91" t="s">
        <v>379</v>
      </c>
      <c r="K67" s="25" t="s">
        <v>29</v>
      </c>
      <c r="L67" s="26" t="s">
        <v>30</v>
      </c>
      <c r="M67" s="25">
        <v>309672</v>
      </c>
      <c r="N67" s="25" t="s">
        <v>24</v>
      </c>
      <c r="O67" s="25">
        <v>381</v>
      </c>
      <c r="P67" s="25" t="s">
        <v>205</v>
      </c>
      <c r="Q67" s="25">
        <v>1183</v>
      </c>
      <c r="R67" s="26"/>
      <c r="S67" s="25" t="s">
        <v>24</v>
      </c>
      <c r="T67" s="25">
        <v>43284</v>
      </c>
      <c r="U67" s="25" t="s">
        <v>66</v>
      </c>
      <c r="V67" s="25" t="s">
        <v>32</v>
      </c>
      <c r="W67" s="25" t="s">
        <v>114</v>
      </c>
      <c r="X67" s="405"/>
      <c r="Y67" s="111">
        <f t="shared" si="1"/>
        <v>9464</v>
      </c>
      <c r="Z67" s="388"/>
      <c r="AA67" s="217"/>
    </row>
    <row r="68" spans="1:27" ht="79.5" thickBot="1">
      <c r="A68" s="4" t="s">
        <v>236</v>
      </c>
      <c r="B68" s="5">
        <v>309672</v>
      </c>
      <c r="C68" s="5" t="s">
        <v>24</v>
      </c>
      <c r="D68" s="5" t="s">
        <v>208</v>
      </c>
      <c r="E68" s="5" t="s">
        <v>209</v>
      </c>
      <c r="F68" s="5">
        <v>896</v>
      </c>
      <c r="G68" s="5" t="s">
        <v>210</v>
      </c>
      <c r="H68" s="5" t="s">
        <v>211</v>
      </c>
      <c r="I68" s="5" t="s">
        <v>28</v>
      </c>
      <c r="J68" s="93" t="s">
        <v>379</v>
      </c>
      <c r="K68" s="5" t="s">
        <v>29</v>
      </c>
      <c r="L68" s="6" t="s">
        <v>30</v>
      </c>
      <c r="M68" s="5">
        <v>309672</v>
      </c>
      <c r="N68" s="5" t="s">
        <v>24</v>
      </c>
      <c r="O68" s="5">
        <v>381</v>
      </c>
      <c r="P68" s="5" t="s">
        <v>209</v>
      </c>
      <c r="Q68" s="5">
        <v>3324</v>
      </c>
      <c r="R68" s="6"/>
      <c r="S68" s="5" t="s">
        <v>24</v>
      </c>
      <c r="T68" s="5">
        <v>43284</v>
      </c>
      <c r="U68" s="5" t="s">
        <v>37</v>
      </c>
      <c r="V68" s="5" t="s">
        <v>32</v>
      </c>
      <c r="W68" s="5" t="s">
        <v>43</v>
      </c>
      <c r="X68" s="398"/>
      <c r="Y68" s="104">
        <f t="shared" si="1"/>
        <v>26592</v>
      </c>
      <c r="Z68" s="358"/>
      <c r="AA68" s="217"/>
    </row>
    <row r="69" spans="1:27" ht="45.75" thickBot="1">
      <c r="A69" s="10" t="s">
        <v>239</v>
      </c>
      <c r="B69" s="11">
        <v>309672</v>
      </c>
      <c r="C69" s="11" t="s">
        <v>24</v>
      </c>
      <c r="D69" s="11">
        <v>701</v>
      </c>
      <c r="E69" s="11" t="s">
        <v>213</v>
      </c>
      <c r="F69" s="11">
        <v>8</v>
      </c>
      <c r="G69" s="11" t="s">
        <v>214</v>
      </c>
      <c r="H69" s="11" t="s">
        <v>154</v>
      </c>
      <c r="I69" s="11" t="s">
        <v>28</v>
      </c>
      <c r="J69" s="87" t="s">
        <v>379</v>
      </c>
      <c r="K69" s="11" t="s">
        <v>29</v>
      </c>
      <c r="L69" s="12" t="s">
        <v>30</v>
      </c>
      <c r="M69" s="11">
        <v>309672</v>
      </c>
      <c r="N69" s="11" t="s">
        <v>24</v>
      </c>
      <c r="O69" s="11">
        <v>381</v>
      </c>
      <c r="P69" s="11" t="s">
        <v>213</v>
      </c>
      <c r="Q69" s="11">
        <v>29</v>
      </c>
      <c r="R69" s="12"/>
      <c r="S69" s="11" t="s">
        <v>24</v>
      </c>
      <c r="T69" s="11">
        <v>43284</v>
      </c>
      <c r="U69" s="11" t="s">
        <v>37</v>
      </c>
      <c r="V69" s="11" t="s">
        <v>32</v>
      </c>
      <c r="W69" s="11" t="s">
        <v>215</v>
      </c>
      <c r="X69" s="400"/>
      <c r="Y69" s="110">
        <f t="shared" si="1"/>
        <v>232</v>
      </c>
      <c r="Z69" s="369"/>
      <c r="AA69" s="217"/>
    </row>
    <row r="70" spans="1:27" ht="214.5" thickBot="1">
      <c r="A70" s="27" t="s">
        <v>241</v>
      </c>
      <c r="B70" s="8">
        <v>309672</v>
      </c>
      <c r="C70" s="8" t="s">
        <v>24</v>
      </c>
      <c r="D70" s="8">
        <v>984</v>
      </c>
      <c r="E70" s="8" t="s">
        <v>217</v>
      </c>
      <c r="F70" s="8">
        <v>531</v>
      </c>
      <c r="G70" s="28" t="s">
        <v>218</v>
      </c>
      <c r="H70" s="8" t="s">
        <v>219</v>
      </c>
      <c r="I70" s="8" t="s">
        <v>42</v>
      </c>
      <c r="J70" s="90" t="s">
        <v>381</v>
      </c>
      <c r="K70" s="8" t="s">
        <v>29</v>
      </c>
      <c r="L70" s="9" t="s">
        <v>30</v>
      </c>
      <c r="M70" s="8">
        <v>309672</v>
      </c>
      <c r="N70" s="8" t="s">
        <v>24</v>
      </c>
      <c r="O70" s="8">
        <v>603</v>
      </c>
      <c r="P70" s="8" t="s">
        <v>217</v>
      </c>
      <c r="Q70" s="8">
        <v>1909</v>
      </c>
      <c r="R70" s="9"/>
      <c r="S70" s="8" t="s">
        <v>24</v>
      </c>
      <c r="T70" s="8">
        <v>43284</v>
      </c>
      <c r="U70" s="8" t="s">
        <v>37</v>
      </c>
      <c r="V70" s="8" t="s">
        <v>32</v>
      </c>
      <c r="W70" s="8" t="s">
        <v>53</v>
      </c>
      <c r="X70" s="403"/>
      <c r="Y70" s="105">
        <f t="shared" si="1"/>
        <v>15272</v>
      </c>
      <c r="Z70" s="373"/>
      <c r="AA70" s="217"/>
    </row>
    <row r="71" spans="1:27" ht="35.25" thickBot="1" thickTop="1">
      <c r="A71" s="31" t="s">
        <v>243</v>
      </c>
      <c r="B71" s="32">
        <v>309672</v>
      </c>
      <c r="C71" s="32" t="s">
        <v>24</v>
      </c>
      <c r="D71" s="32">
        <v>1090</v>
      </c>
      <c r="E71" s="32">
        <v>1284</v>
      </c>
      <c r="F71" s="32" t="s">
        <v>221</v>
      </c>
      <c r="G71" s="32" t="s">
        <v>222</v>
      </c>
      <c r="H71" s="32" t="s">
        <v>47</v>
      </c>
      <c r="I71" s="32" t="s">
        <v>28</v>
      </c>
      <c r="J71" s="95" t="s">
        <v>379</v>
      </c>
      <c r="K71" s="32" t="s">
        <v>29</v>
      </c>
      <c r="L71" s="33" t="s">
        <v>30</v>
      </c>
      <c r="M71" s="32">
        <v>309672</v>
      </c>
      <c r="N71" s="32" t="s">
        <v>24</v>
      </c>
      <c r="O71" s="32">
        <v>855</v>
      </c>
      <c r="P71" s="32">
        <v>1284</v>
      </c>
      <c r="Q71" s="32">
        <v>74305</v>
      </c>
      <c r="R71" s="33"/>
      <c r="S71" s="32" t="s">
        <v>24</v>
      </c>
      <c r="T71" s="32">
        <v>43284</v>
      </c>
      <c r="U71" s="32" t="s">
        <v>102</v>
      </c>
      <c r="V71" s="32" t="s">
        <v>32</v>
      </c>
      <c r="W71" s="32" t="s">
        <v>43</v>
      </c>
      <c r="X71" s="409"/>
      <c r="Y71" s="113">
        <v>433822.42</v>
      </c>
      <c r="Z71" s="389"/>
      <c r="AA71" s="217"/>
    </row>
    <row r="72" spans="1:27" ht="16.5" thickBot="1" thickTop="1">
      <c r="A72" s="34"/>
      <c r="B72" s="29"/>
      <c r="C72" s="29"/>
      <c r="D72" s="29"/>
      <c r="E72" s="29"/>
      <c r="F72" s="29"/>
      <c r="G72" s="29"/>
      <c r="H72" s="29"/>
      <c r="I72" s="29"/>
      <c r="J72" s="94"/>
      <c r="K72" s="29"/>
      <c r="L72" s="30"/>
      <c r="M72" s="29"/>
      <c r="N72" s="29"/>
      <c r="O72" s="29"/>
      <c r="P72" s="29"/>
      <c r="Q72" s="29"/>
      <c r="R72" s="30"/>
      <c r="S72" s="29"/>
      <c r="T72" s="29"/>
      <c r="U72" s="29"/>
      <c r="V72" s="29"/>
      <c r="W72" s="29"/>
      <c r="X72" s="114"/>
      <c r="Y72" s="114"/>
      <c r="Z72" s="231"/>
      <c r="AA72" s="217"/>
    </row>
    <row r="73" spans="1:27" ht="35.25" thickBot="1" thickTop="1">
      <c r="A73" s="4" t="s">
        <v>246</v>
      </c>
      <c r="B73" s="5">
        <v>309893</v>
      </c>
      <c r="C73" s="5" t="s">
        <v>224</v>
      </c>
      <c r="D73" s="5">
        <v>184</v>
      </c>
      <c r="E73" s="5" t="s">
        <v>225</v>
      </c>
      <c r="F73" s="5">
        <v>140</v>
      </c>
      <c r="G73" s="5" t="s">
        <v>226</v>
      </c>
      <c r="H73" s="5" t="s">
        <v>47</v>
      </c>
      <c r="I73" s="5" t="s">
        <v>28</v>
      </c>
      <c r="J73" s="93" t="s">
        <v>379</v>
      </c>
      <c r="K73" s="5" t="s">
        <v>29</v>
      </c>
      <c r="L73" s="6" t="s">
        <v>30</v>
      </c>
      <c r="M73" s="5">
        <v>309893</v>
      </c>
      <c r="N73" s="5" t="s">
        <v>224</v>
      </c>
      <c r="O73" s="5">
        <v>292</v>
      </c>
      <c r="P73" s="5" t="s">
        <v>225</v>
      </c>
      <c r="Q73" s="5">
        <v>504</v>
      </c>
      <c r="R73" s="6"/>
      <c r="S73" s="5" t="s">
        <v>224</v>
      </c>
      <c r="T73" s="5">
        <v>43284</v>
      </c>
      <c r="U73" s="5" t="s">
        <v>37</v>
      </c>
      <c r="V73" s="5" t="s">
        <v>32</v>
      </c>
      <c r="W73" s="5" t="s">
        <v>43</v>
      </c>
      <c r="X73" s="398"/>
      <c r="Y73" s="115">
        <f>Q73*8</f>
        <v>4032</v>
      </c>
      <c r="Z73" s="358"/>
      <c r="AA73" s="217"/>
    </row>
    <row r="74" spans="1:27" ht="34.5" thickBot="1">
      <c r="A74" s="4" t="s">
        <v>250</v>
      </c>
      <c r="B74" s="5">
        <v>309893</v>
      </c>
      <c r="C74" s="5" t="s">
        <v>224</v>
      </c>
      <c r="D74" s="5">
        <v>184</v>
      </c>
      <c r="E74" s="5" t="s">
        <v>228</v>
      </c>
      <c r="F74" s="5">
        <v>56</v>
      </c>
      <c r="G74" s="5" t="s">
        <v>229</v>
      </c>
      <c r="H74" s="5" t="s">
        <v>47</v>
      </c>
      <c r="I74" s="5" t="s">
        <v>28</v>
      </c>
      <c r="J74" s="93" t="s">
        <v>379</v>
      </c>
      <c r="K74" s="5" t="s">
        <v>29</v>
      </c>
      <c r="L74" s="6" t="s">
        <v>30</v>
      </c>
      <c r="M74" s="5">
        <v>309893</v>
      </c>
      <c r="N74" s="5" t="s">
        <v>224</v>
      </c>
      <c r="O74" s="5">
        <v>292</v>
      </c>
      <c r="P74" s="5" t="s">
        <v>228</v>
      </c>
      <c r="Q74" s="5">
        <v>201</v>
      </c>
      <c r="R74" s="6"/>
      <c r="S74" s="5" t="s">
        <v>224</v>
      </c>
      <c r="T74" s="5">
        <v>43284</v>
      </c>
      <c r="U74" s="5" t="s">
        <v>37</v>
      </c>
      <c r="V74" s="5" t="s">
        <v>32</v>
      </c>
      <c r="W74" s="5" t="s">
        <v>43</v>
      </c>
      <c r="X74" s="398"/>
      <c r="Y74" s="115">
        <f aca="true" t="shared" si="2" ref="Y74:Y91">Q74*8</f>
        <v>1608</v>
      </c>
      <c r="Z74" s="361"/>
      <c r="AA74" s="217"/>
    </row>
    <row r="75" spans="1:27" ht="34.5" thickBot="1">
      <c r="A75" s="160" t="s">
        <v>254</v>
      </c>
      <c r="B75" s="162">
        <v>309893</v>
      </c>
      <c r="C75" s="162" t="s">
        <v>224</v>
      </c>
      <c r="D75" s="162">
        <v>142</v>
      </c>
      <c r="E75" s="162" t="s">
        <v>231</v>
      </c>
      <c r="F75" s="162">
        <v>68</v>
      </c>
      <c r="G75" s="162" t="s">
        <v>232</v>
      </c>
      <c r="H75" s="162" t="s">
        <v>47</v>
      </c>
      <c r="I75" s="162" t="s">
        <v>28</v>
      </c>
      <c r="J75" s="163" t="s">
        <v>379</v>
      </c>
      <c r="K75" s="162" t="s">
        <v>29</v>
      </c>
      <c r="L75" s="164" t="s">
        <v>30</v>
      </c>
      <c r="M75" s="162">
        <v>309893</v>
      </c>
      <c r="N75" s="162" t="s">
        <v>224</v>
      </c>
      <c r="O75" s="162">
        <v>208</v>
      </c>
      <c r="P75" s="162" t="s">
        <v>231</v>
      </c>
      <c r="Q75" s="162">
        <v>245</v>
      </c>
      <c r="R75" s="164"/>
      <c r="S75" s="162" t="s">
        <v>224</v>
      </c>
      <c r="T75" s="162">
        <v>43284</v>
      </c>
      <c r="U75" s="162" t="s">
        <v>37</v>
      </c>
      <c r="V75" s="162" t="s">
        <v>32</v>
      </c>
      <c r="W75" s="162" t="s">
        <v>294</v>
      </c>
      <c r="X75" s="410"/>
      <c r="Y75" s="165">
        <f t="shared" si="2"/>
        <v>1960</v>
      </c>
      <c r="Z75" s="379"/>
      <c r="AA75" s="217"/>
    </row>
    <row r="76" spans="1:27" ht="34.5" thickBot="1">
      <c r="A76" s="7" t="s">
        <v>255</v>
      </c>
      <c r="B76" s="8">
        <v>309893</v>
      </c>
      <c r="C76" s="8" t="s">
        <v>224</v>
      </c>
      <c r="D76" s="8">
        <v>571</v>
      </c>
      <c r="E76" s="8">
        <v>705</v>
      </c>
      <c r="F76" s="8">
        <v>131</v>
      </c>
      <c r="G76" s="8" t="s">
        <v>234</v>
      </c>
      <c r="H76" s="8" t="s">
        <v>47</v>
      </c>
      <c r="I76" s="8" t="s">
        <v>28</v>
      </c>
      <c r="J76" s="90" t="s">
        <v>379</v>
      </c>
      <c r="K76" s="8" t="s">
        <v>29</v>
      </c>
      <c r="L76" s="9" t="s">
        <v>30</v>
      </c>
      <c r="M76" s="8">
        <v>309893</v>
      </c>
      <c r="N76" s="8" t="s">
        <v>224</v>
      </c>
      <c r="O76" s="8">
        <v>208</v>
      </c>
      <c r="P76" s="8">
        <v>705</v>
      </c>
      <c r="Q76" s="8">
        <v>471</v>
      </c>
      <c r="R76" s="9"/>
      <c r="S76" s="8" t="s">
        <v>224</v>
      </c>
      <c r="T76" s="8">
        <v>43284</v>
      </c>
      <c r="U76" s="8" t="s">
        <v>37</v>
      </c>
      <c r="V76" s="8" t="s">
        <v>32</v>
      </c>
      <c r="W76" s="8" t="s">
        <v>56</v>
      </c>
      <c r="X76" s="403"/>
      <c r="Y76" s="105">
        <f t="shared" si="2"/>
        <v>3768</v>
      </c>
      <c r="Z76" s="279"/>
      <c r="AA76" s="217"/>
    </row>
    <row r="77" spans="1:27" ht="34.5" thickBot="1">
      <c r="A77" s="24" t="s">
        <v>256</v>
      </c>
      <c r="B77" s="25">
        <v>309893</v>
      </c>
      <c r="C77" s="25" t="s">
        <v>224</v>
      </c>
      <c r="D77" s="25">
        <v>397</v>
      </c>
      <c r="E77" s="25">
        <v>816</v>
      </c>
      <c r="F77" s="25">
        <v>905</v>
      </c>
      <c r="G77" s="25" t="s">
        <v>114</v>
      </c>
      <c r="H77" s="25" t="s">
        <v>47</v>
      </c>
      <c r="I77" s="25" t="s">
        <v>28</v>
      </c>
      <c r="J77" s="91" t="s">
        <v>379</v>
      </c>
      <c r="K77" s="25" t="s">
        <v>29</v>
      </c>
      <c r="L77" s="26" t="s">
        <v>30</v>
      </c>
      <c r="M77" s="25">
        <v>309893</v>
      </c>
      <c r="N77" s="25" t="s">
        <v>224</v>
      </c>
      <c r="O77" s="25">
        <v>292</v>
      </c>
      <c r="P77" s="25">
        <v>816</v>
      </c>
      <c r="Q77" s="25">
        <v>3255</v>
      </c>
      <c r="R77" s="26"/>
      <c r="S77" s="25" t="s">
        <v>224</v>
      </c>
      <c r="T77" s="25">
        <v>43284</v>
      </c>
      <c r="U77" s="25" t="s">
        <v>66</v>
      </c>
      <c r="V77" s="25" t="s">
        <v>32</v>
      </c>
      <c r="W77" s="25" t="s">
        <v>114</v>
      </c>
      <c r="X77" s="405"/>
      <c r="Y77" s="111">
        <f t="shared" si="2"/>
        <v>26040</v>
      </c>
      <c r="Z77" s="386"/>
      <c r="AA77" s="217"/>
    </row>
    <row r="78" spans="1:27" ht="34.5" thickBot="1">
      <c r="A78" s="10" t="s">
        <v>259</v>
      </c>
      <c r="B78" s="11">
        <v>309893</v>
      </c>
      <c r="C78" s="11" t="s">
        <v>224</v>
      </c>
      <c r="D78" s="11">
        <v>397</v>
      </c>
      <c r="E78" s="11">
        <v>1057</v>
      </c>
      <c r="F78" s="11">
        <v>17</v>
      </c>
      <c r="G78" s="11" t="s">
        <v>237</v>
      </c>
      <c r="H78" s="11" t="s">
        <v>47</v>
      </c>
      <c r="I78" s="11" t="s">
        <v>28</v>
      </c>
      <c r="J78" s="87" t="s">
        <v>379</v>
      </c>
      <c r="K78" s="11" t="s">
        <v>29</v>
      </c>
      <c r="L78" s="12" t="s">
        <v>30</v>
      </c>
      <c r="M78" s="11">
        <v>309893</v>
      </c>
      <c r="N78" s="11" t="s">
        <v>224</v>
      </c>
      <c r="O78" s="11">
        <v>292</v>
      </c>
      <c r="P78" s="11">
        <v>1057</v>
      </c>
      <c r="Q78" s="11">
        <v>61</v>
      </c>
      <c r="R78" s="12"/>
      <c r="S78" s="11" t="s">
        <v>224</v>
      </c>
      <c r="T78" s="11">
        <v>43284</v>
      </c>
      <c r="U78" s="11" t="s">
        <v>238</v>
      </c>
      <c r="V78" s="11" t="s">
        <v>32</v>
      </c>
      <c r="W78" s="11" t="s">
        <v>56</v>
      </c>
      <c r="X78" s="400"/>
      <c r="Y78" s="106">
        <f t="shared" si="2"/>
        <v>488</v>
      </c>
      <c r="Z78" s="369"/>
      <c r="AA78" s="217"/>
    </row>
    <row r="79" spans="1:27" ht="45.75" thickBot="1">
      <c r="A79" s="7" t="s">
        <v>263</v>
      </c>
      <c r="B79" s="8">
        <v>309893</v>
      </c>
      <c r="C79" s="8" t="s">
        <v>224</v>
      </c>
      <c r="D79" s="8">
        <v>571</v>
      </c>
      <c r="E79" s="8">
        <v>1059</v>
      </c>
      <c r="F79" s="8">
        <v>208</v>
      </c>
      <c r="G79" s="8" t="s">
        <v>240</v>
      </c>
      <c r="H79" s="8" t="s">
        <v>47</v>
      </c>
      <c r="I79" s="8" t="s">
        <v>28</v>
      </c>
      <c r="J79" s="90" t="s">
        <v>379</v>
      </c>
      <c r="K79" s="8" t="s">
        <v>29</v>
      </c>
      <c r="L79" s="9" t="s">
        <v>30</v>
      </c>
      <c r="M79" s="8">
        <v>309893</v>
      </c>
      <c r="N79" s="8" t="s">
        <v>224</v>
      </c>
      <c r="O79" s="8">
        <v>208</v>
      </c>
      <c r="P79" s="8">
        <v>1059</v>
      </c>
      <c r="Q79" s="8">
        <v>748</v>
      </c>
      <c r="R79" s="9"/>
      <c r="S79" s="8" t="s">
        <v>224</v>
      </c>
      <c r="T79" s="8">
        <v>43284</v>
      </c>
      <c r="U79" s="8" t="s">
        <v>37</v>
      </c>
      <c r="V79" s="8" t="s">
        <v>32</v>
      </c>
      <c r="W79" s="8" t="s">
        <v>56</v>
      </c>
      <c r="X79" s="403"/>
      <c r="Y79" s="105">
        <f t="shared" si="2"/>
        <v>5984</v>
      </c>
      <c r="Z79" s="279"/>
      <c r="AA79" s="217"/>
    </row>
    <row r="80" spans="1:27" ht="34.5" thickBot="1">
      <c r="A80" s="10" t="s">
        <v>264</v>
      </c>
      <c r="B80" s="11">
        <v>309893</v>
      </c>
      <c r="C80" s="11" t="s">
        <v>224</v>
      </c>
      <c r="D80" s="11">
        <v>397</v>
      </c>
      <c r="E80" s="11" t="s">
        <v>242</v>
      </c>
      <c r="F80" s="11">
        <v>15</v>
      </c>
      <c r="G80" s="11" t="s">
        <v>46</v>
      </c>
      <c r="H80" s="11" t="s">
        <v>47</v>
      </c>
      <c r="I80" s="11" t="s">
        <v>28</v>
      </c>
      <c r="J80" s="87" t="s">
        <v>379</v>
      </c>
      <c r="K80" s="11" t="s">
        <v>29</v>
      </c>
      <c r="L80" s="12" t="s">
        <v>30</v>
      </c>
      <c r="M80" s="11">
        <v>309893</v>
      </c>
      <c r="N80" s="11" t="s">
        <v>224</v>
      </c>
      <c r="O80" s="11">
        <v>292</v>
      </c>
      <c r="P80" s="11" t="s">
        <v>242</v>
      </c>
      <c r="Q80" s="11">
        <v>54</v>
      </c>
      <c r="R80" s="12"/>
      <c r="S80" s="11" t="s">
        <v>224</v>
      </c>
      <c r="T80" s="11">
        <v>43284</v>
      </c>
      <c r="U80" s="11" t="s">
        <v>37</v>
      </c>
      <c r="V80" s="11" t="s">
        <v>32</v>
      </c>
      <c r="W80" s="11" t="s">
        <v>56</v>
      </c>
      <c r="X80" s="400"/>
      <c r="Y80" s="106">
        <f t="shared" si="2"/>
        <v>432</v>
      </c>
      <c r="Z80" s="370"/>
      <c r="AA80" s="217"/>
    </row>
    <row r="81" spans="1:27" ht="45.75" thickBot="1">
      <c r="A81" s="10" t="s">
        <v>267</v>
      </c>
      <c r="B81" s="11">
        <v>309893</v>
      </c>
      <c r="C81" s="11" t="s">
        <v>224</v>
      </c>
      <c r="D81" s="11">
        <v>397</v>
      </c>
      <c r="E81" s="11" t="s">
        <v>244</v>
      </c>
      <c r="F81" s="11">
        <v>15</v>
      </c>
      <c r="G81" s="11" t="s">
        <v>46</v>
      </c>
      <c r="H81" s="11" t="s">
        <v>47</v>
      </c>
      <c r="I81" s="11" t="s">
        <v>28</v>
      </c>
      <c r="J81" s="87" t="s">
        <v>379</v>
      </c>
      <c r="K81" s="11" t="s">
        <v>29</v>
      </c>
      <c r="L81" s="12" t="s">
        <v>30</v>
      </c>
      <c r="M81" s="11">
        <v>309893</v>
      </c>
      <c r="N81" s="11" t="s">
        <v>224</v>
      </c>
      <c r="O81" s="11">
        <v>292</v>
      </c>
      <c r="P81" s="11" t="s">
        <v>244</v>
      </c>
      <c r="Q81" s="11">
        <v>54</v>
      </c>
      <c r="R81" s="12"/>
      <c r="S81" s="11" t="s">
        <v>224</v>
      </c>
      <c r="T81" s="11">
        <v>43284</v>
      </c>
      <c r="U81" s="11" t="s">
        <v>37</v>
      </c>
      <c r="V81" s="11" t="s">
        <v>32</v>
      </c>
      <c r="W81" s="11" t="s">
        <v>245</v>
      </c>
      <c r="X81" s="400"/>
      <c r="Y81" s="106">
        <f t="shared" si="2"/>
        <v>432</v>
      </c>
      <c r="Z81" s="369"/>
      <c r="AA81" s="217"/>
    </row>
    <row r="82" spans="1:27" ht="45.75" thickBot="1">
      <c r="A82" s="10" t="s">
        <v>429</v>
      </c>
      <c r="B82" s="11">
        <v>309893</v>
      </c>
      <c r="C82" s="11" t="s">
        <v>224</v>
      </c>
      <c r="D82" s="11">
        <v>184</v>
      </c>
      <c r="E82" s="11" t="s">
        <v>247</v>
      </c>
      <c r="F82" s="11">
        <v>310</v>
      </c>
      <c r="G82" s="11" t="s">
        <v>248</v>
      </c>
      <c r="H82" s="11" t="s">
        <v>47</v>
      </c>
      <c r="I82" s="11" t="s">
        <v>28</v>
      </c>
      <c r="J82" s="87" t="s">
        <v>379</v>
      </c>
      <c r="K82" s="11" t="s">
        <v>29</v>
      </c>
      <c r="L82" s="12" t="s">
        <v>30</v>
      </c>
      <c r="M82" s="11">
        <v>309893</v>
      </c>
      <c r="N82" s="11" t="s">
        <v>224</v>
      </c>
      <c r="O82" s="11">
        <v>292</v>
      </c>
      <c r="P82" s="11" t="s">
        <v>247</v>
      </c>
      <c r="Q82" s="11">
        <v>1115</v>
      </c>
      <c r="R82" s="12"/>
      <c r="S82" s="11" t="s">
        <v>224</v>
      </c>
      <c r="T82" s="11">
        <v>43284</v>
      </c>
      <c r="U82" s="11" t="s">
        <v>37</v>
      </c>
      <c r="V82" s="11" t="s">
        <v>249</v>
      </c>
      <c r="W82" s="11" t="s">
        <v>56</v>
      </c>
      <c r="X82" s="400"/>
      <c r="Y82" s="106">
        <f t="shared" si="2"/>
        <v>8920</v>
      </c>
      <c r="Z82" s="369"/>
      <c r="AA82" s="217"/>
    </row>
    <row r="83" spans="1:27" ht="34.5" thickBot="1">
      <c r="A83" s="4" t="s">
        <v>430</v>
      </c>
      <c r="B83" s="5">
        <v>309893</v>
      </c>
      <c r="C83" s="5" t="s">
        <v>224</v>
      </c>
      <c r="D83" s="5">
        <v>246</v>
      </c>
      <c r="E83" s="5" t="s">
        <v>251</v>
      </c>
      <c r="F83" s="5">
        <v>1355</v>
      </c>
      <c r="G83" s="5" t="s">
        <v>252</v>
      </c>
      <c r="H83" s="5" t="s">
        <v>47</v>
      </c>
      <c r="I83" s="5" t="s">
        <v>28</v>
      </c>
      <c r="J83" s="93" t="s">
        <v>379</v>
      </c>
      <c r="K83" s="5" t="s">
        <v>29</v>
      </c>
      <c r="L83" s="6" t="s">
        <v>30</v>
      </c>
      <c r="M83" s="5">
        <v>309893</v>
      </c>
      <c r="N83" s="5" t="s">
        <v>224</v>
      </c>
      <c r="O83" s="5">
        <v>292</v>
      </c>
      <c r="P83" s="5" t="s">
        <v>251</v>
      </c>
      <c r="Q83" s="5">
        <v>4873</v>
      </c>
      <c r="R83" s="6"/>
      <c r="S83" s="5" t="s">
        <v>224</v>
      </c>
      <c r="T83" s="5">
        <v>43284</v>
      </c>
      <c r="U83" s="5" t="s">
        <v>37</v>
      </c>
      <c r="V83" s="5" t="s">
        <v>32</v>
      </c>
      <c r="W83" s="5" t="s">
        <v>253</v>
      </c>
      <c r="X83" s="398"/>
      <c r="Y83" s="115">
        <f t="shared" si="2"/>
        <v>38984</v>
      </c>
      <c r="Z83" s="359"/>
      <c r="AA83" s="217"/>
    </row>
    <row r="84" spans="1:27" ht="34.5" thickBot="1">
      <c r="A84" s="4" t="s">
        <v>272</v>
      </c>
      <c r="B84" s="5">
        <v>309893</v>
      </c>
      <c r="C84" s="5" t="s">
        <v>224</v>
      </c>
      <c r="D84" s="5">
        <v>142</v>
      </c>
      <c r="E84" s="102">
        <v>0.3333333333333333</v>
      </c>
      <c r="F84" s="5">
        <v>76</v>
      </c>
      <c r="G84" s="5" t="s">
        <v>75</v>
      </c>
      <c r="H84" s="5" t="s">
        <v>168</v>
      </c>
      <c r="I84" s="5" t="s">
        <v>28</v>
      </c>
      <c r="J84" s="93" t="s">
        <v>379</v>
      </c>
      <c r="K84" s="5" t="s">
        <v>29</v>
      </c>
      <c r="L84" s="6" t="s">
        <v>30</v>
      </c>
      <c r="M84" s="5">
        <v>309893</v>
      </c>
      <c r="N84" s="5" t="s">
        <v>224</v>
      </c>
      <c r="O84" s="5">
        <v>208</v>
      </c>
      <c r="P84" s="102">
        <v>0.3333333333333333</v>
      </c>
      <c r="Q84" s="5">
        <v>273</v>
      </c>
      <c r="R84" s="6"/>
      <c r="S84" s="5" t="s">
        <v>224</v>
      </c>
      <c r="T84" s="5">
        <v>43284</v>
      </c>
      <c r="U84" s="5" t="s">
        <v>66</v>
      </c>
      <c r="V84" s="5" t="s">
        <v>32</v>
      </c>
      <c r="W84" s="5" t="s">
        <v>114</v>
      </c>
      <c r="X84" s="398"/>
      <c r="Y84" s="115">
        <f t="shared" si="2"/>
        <v>2184</v>
      </c>
      <c r="Z84" s="359"/>
      <c r="AA84" s="217"/>
    </row>
    <row r="85" spans="1:27" ht="34.5" thickBot="1">
      <c r="A85" s="10" t="s">
        <v>274</v>
      </c>
      <c r="B85" s="11">
        <v>309893</v>
      </c>
      <c r="C85" s="11" t="s">
        <v>224</v>
      </c>
      <c r="D85" s="11">
        <v>637</v>
      </c>
      <c r="E85" s="11">
        <v>430</v>
      </c>
      <c r="F85" s="11">
        <v>211</v>
      </c>
      <c r="G85" s="11" t="s">
        <v>237</v>
      </c>
      <c r="H85" s="11" t="s">
        <v>47</v>
      </c>
      <c r="I85" s="11" t="s">
        <v>28</v>
      </c>
      <c r="J85" s="87" t="s">
        <v>379</v>
      </c>
      <c r="K85" s="11" t="s">
        <v>29</v>
      </c>
      <c r="L85" s="12" t="s">
        <v>30</v>
      </c>
      <c r="M85" s="11">
        <v>309893</v>
      </c>
      <c r="N85" s="11" t="s">
        <v>224</v>
      </c>
      <c r="O85" s="11">
        <v>517</v>
      </c>
      <c r="P85" s="11">
        <v>430</v>
      </c>
      <c r="Q85" s="11">
        <v>759</v>
      </c>
      <c r="R85" s="12"/>
      <c r="S85" s="11" t="s">
        <v>224</v>
      </c>
      <c r="T85" s="11">
        <v>43284</v>
      </c>
      <c r="U85" s="11" t="s">
        <v>37</v>
      </c>
      <c r="V85" s="11" t="s">
        <v>32</v>
      </c>
      <c r="W85" s="11" t="s">
        <v>56</v>
      </c>
      <c r="X85" s="400"/>
      <c r="Y85" s="106">
        <f t="shared" si="2"/>
        <v>6072</v>
      </c>
      <c r="Z85" s="370"/>
      <c r="AA85" s="217"/>
    </row>
    <row r="86" spans="1:27" ht="45.75" thickBot="1">
      <c r="A86" s="4" t="s">
        <v>275</v>
      </c>
      <c r="B86" s="5">
        <v>309893</v>
      </c>
      <c r="C86" s="5" t="s">
        <v>224</v>
      </c>
      <c r="D86" s="5">
        <v>517</v>
      </c>
      <c r="E86" s="5" t="s">
        <v>257</v>
      </c>
      <c r="F86" s="5">
        <v>616</v>
      </c>
      <c r="G86" s="5" t="s">
        <v>46</v>
      </c>
      <c r="H86" s="5" t="s">
        <v>258</v>
      </c>
      <c r="I86" s="5" t="s">
        <v>28</v>
      </c>
      <c r="J86" s="93" t="s">
        <v>379</v>
      </c>
      <c r="K86" s="5" t="s">
        <v>29</v>
      </c>
      <c r="L86" s="6" t="s">
        <v>30</v>
      </c>
      <c r="M86" s="5">
        <v>309893</v>
      </c>
      <c r="N86" s="5" t="s">
        <v>224</v>
      </c>
      <c r="O86" s="5">
        <v>208</v>
      </c>
      <c r="P86" s="5" t="s">
        <v>257</v>
      </c>
      <c r="Q86" s="5">
        <v>2216</v>
      </c>
      <c r="R86" s="6"/>
      <c r="S86" s="5" t="s">
        <v>224</v>
      </c>
      <c r="T86" s="5">
        <v>43284</v>
      </c>
      <c r="U86" s="5" t="s">
        <v>37</v>
      </c>
      <c r="V86" s="5" t="s">
        <v>32</v>
      </c>
      <c r="W86" s="5" t="s">
        <v>43</v>
      </c>
      <c r="X86" s="398"/>
      <c r="Y86" s="115">
        <f t="shared" si="2"/>
        <v>17728</v>
      </c>
      <c r="Z86" s="358"/>
      <c r="AA86" s="217"/>
    </row>
    <row r="87" spans="1:27" ht="45.75" thickBot="1">
      <c r="A87" s="4" t="s">
        <v>279</v>
      </c>
      <c r="B87" s="5">
        <v>309893</v>
      </c>
      <c r="C87" s="5" t="s">
        <v>224</v>
      </c>
      <c r="D87" s="5">
        <v>502</v>
      </c>
      <c r="E87" s="5" t="s">
        <v>260</v>
      </c>
      <c r="F87" s="5" t="s">
        <v>261</v>
      </c>
      <c r="G87" s="5" t="s">
        <v>46</v>
      </c>
      <c r="H87" s="5" t="s">
        <v>258</v>
      </c>
      <c r="I87" s="5" t="s">
        <v>28</v>
      </c>
      <c r="J87" s="93" t="s">
        <v>379</v>
      </c>
      <c r="K87" s="5" t="s">
        <v>29</v>
      </c>
      <c r="L87" s="6" t="s">
        <v>30</v>
      </c>
      <c r="M87" s="5">
        <v>309893</v>
      </c>
      <c r="N87" s="5" t="s">
        <v>224</v>
      </c>
      <c r="O87" s="5">
        <v>208</v>
      </c>
      <c r="P87" s="5" t="s">
        <v>260</v>
      </c>
      <c r="Q87" s="5">
        <v>7034</v>
      </c>
      <c r="R87" s="6"/>
      <c r="S87" s="5" t="s">
        <v>224</v>
      </c>
      <c r="T87" s="5">
        <v>43284</v>
      </c>
      <c r="U87" s="5" t="s">
        <v>37</v>
      </c>
      <c r="V87" s="5" t="s">
        <v>32</v>
      </c>
      <c r="W87" s="5" t="s">
        <v>262</v>
      </c>
      <c r="X87" s="398"/>
      <c r="Y87" s="115">
        <f t="shared" si="2"/>
        <v>56272</v>
      </c>
      <c r="Z87" s="358"/>
      <c r="AA87" s="217"/>
    </row>
    <row r="88" spans="1:27" ht="34.5" thickBot="1">
      <c r="A88" s="10" t="s">
        <v>281</v>
      </c>
      <c r="B88" s="11">
        <v>309893</v>
      </c>
      <c r="C88" s="11" t="s">
        <v>224</v>
      </c>
      <c r="D88" s="11">
        <v>637</v>
      </c>
      <c r="E88" s="11">
        <v>806</v>
      </c>
      <c r="F88" s="11">
        <v>380</v>
      </c>
      <c r="G88" s="11" t="s">
        <v>237</v>
      </c>
      <c r="H88" s="11" t="s">
        <v>47</v>
      </c>
      <c r="I88" s="11" t="s">
        <v>28</v>
      </c>
      <c r="J88" s="87" t="s">
        <v>379</v>
      </c>
      <c r="K88" s="11" t="s">
        <v>29</v>
      </c>
      <c r="L88" s="12" t="s">
        <v>30</v>
      </c>
      <c r="M88" s="11">
        <v>309893</v>
      </c>
      <c r="N88" s="11" t="s">
        <v>224</v>
      </c>
      <c r="O88" s="11">
        <v>517</v>
      </c>
      <c r="P88" s="11">
        <v>806</v>
      </c>
      <c r="Q88" s="11">
        <v>1367</v>
      </c>
      <c r="R88" s="12"/>
      <c r="S88" s="11" t="s">
        <v>224</v>
      </c>
      <c r="T88" s="11">
        <v>43284</v>
      </c>
      <c r="U88" s="11" t="s">
        <v>37</v>
      </c>
      <c r="V88" s="11" t="s">
        <v>32</v>
      </c>
      <c r="W88" s="11" t="s">
        <v>56</v>
      </c>
      <c r="X88" s="400"/>
      <c r="Y88" s="106">
        <f t="shared" si="2"/>
        <v>10936</v>
      </c>
      <c r="Z88" s="369"/>
      <c r="AA88" s="217"/>
    </row>
    <row r="89" spans="1:27" ht="34.5" thickBot="1">
      <c r="A89" s="24" t="s">
        <v>282</v>
      </c>
      <c r="B89" s="25">
        <v>309893</v>
      </c>
      <c r="C89" s="25" t="s">
        <v>224</v>
      </c>
      <c r="D89" s="25">
        <v>636</v>
      </c>
      <c r="E89" s="25" t="s">
        <v>265</v>
      </c>
      <c r="F89" s="25">
        <v>694</v>
      </c>
      <c r="G89" s="25" t="s">
        <v>266</v>
      </c>
      <c r="H89" s="25" t="s">
        <v>47</v>
      </c>
      <c r="I89" s="25" t="s">
        <v>28</v>
      </c>
      <c r="J89" s="91" t="s">
        <v>379</v>
      </c>
      <c r="K89" s="25" t="s">
        <v>29</v>
      </c>
      <c r="L89" s="26" t="s">
        <v>30</v>
      </c>
      <c r="M89" s="25">
        <v>309893</v>
      </c>
      <c r="N89" s="25" t="s">
        <v>224</v>
      </c>
      <c r="O89" s="25">
        <v>507</v>
      </c>
      <c r="P89" s="25" t="s">
        <v>265</v>
      </c>
      <c r="Q89" s="25">
        <v>2496</v>
      </c>
      <c r="R89" s="26"/>
      <c r="S89" s="25" t="s">
        <v>224</v>
      </c>
      <c r="T89" s="25">
        <v>43284</v>
      </c>
      <c r="U89" s="25" t="s">
        <v>66</v>
      </c>
      <c r="V89" s="25" t="s">
        <v>32</v>
      </c>
      <c r="W89" s="25" t="s">
        <v>114</v>
      </c>
      <c r="X89" s="405"/>
      <c r="Y89" s="111">
        <f t="shared" si="2"/>
        <v>19968</v>
      </c>
      <c r="Z89" s="388"/>
      <c r="AA89" s="217"/>
    </row>
    <row r="90" spans="1:27" ht="34.5" thickBot="1">
      <c r="A90" s="127" t="s">
        <v>284</v>
      </c>
      <c r="B90" s="128">
        <v>309893</v>
      </c>
      <c r="C90" s="128" t="s">
        <v>224</v>
      </c>
      <c r="D90" s="128">
        <v>142</v>
      </c>
      <c r="E90" s="128" t="s">
        <v>399</v>
      </c>
      <c r="F90" s="128">
        <v>120</v>
      </c>
      <c r="G90" s="128" t="s">
        <v>400</v>
      </c>
      <c r="H90" s="128" t="s">
        <v>389</v>
      </c>
      <c r="I90" s="128" t="s">
        <v>28</v>
      </c>
      <c r="J90" s="129" t="s">
        <v>379</v>
      </c>
      <c r="K90" s="128" t="s">
        <v>29</v>
      </c>
      <c r="L90" s="130" t="s">
        <v>30</v>
      </c>
      <c r="M90" s="128">
        <v>309893</v>
      </c>
      <c r="N90" s="128" t="s">
        <v>224</v>
      </c>
      <c r="O90" s="128">
        <v>211</v>
      </c>
      <c r="P90" s="128" t="s">
        <v>399</v>
      </c>
      <c r="Q90" s="128">
        <v>432</v>
      </c>
      <c r="R90" s="130"/>
      <c r="S90" s="128" t="s">
        <v>224</v>
      </c>
      <c r="T90" s="128">
        <v>43284</v>
      </c>
      <c r="U90" s="128" t="s">
        <v>31</v>
      </c>
      <c r="V90" s="128" t="s">
        <v>32</v>
      </c>
      <c r="W90" s="128" t="s">
        <v>463</v>
      </c>
      <c r="X90" s="411"/>
      <c r="Y90" s="106">
        <f t="shared" si="2"/>
        <v>3456</v>
      </c>
      <c r="Z90" s="369"/>
      <c r="AA90" s="217"/>
    </row>
    <row r="91" spans="1:27" ht="45.75" thickBot="1">
      <c r="A91" s="35" t="s">
        <v>288</v>
      </c>
      <c r="B91" s="36">
        <v>309893</v>
      </c>
      <c r="C91" s="36" t="s">
        <v>224</v>
      </c>
      <c r="D91" s="36">
        <v>636</v>
      </c>
      <c r="E91" s="36" t="s">
        <v>268</v>
      </c>
      <c r="F91" s="36">
        <v>1240</v>
      </c>
      <c r="G91" s="36" t="s">
        <v>269</v>
      </c>
      <c r="H91" s="36" t="s">
        <v>47</v>
      </c>
      <c r="I91" s="36" t="s">
        <v>28</v>
      </c>
      <c r="J91" s="96" t="s">
        <v>379</v>
      </c>
      <c r="K91" s="36" t="s">
        <v>29</v>
      </c>
      <c r="L91" s="37" t="s">
        <v>30</v>
      </c>
      <c r="M91" s="36">
        <v>309893</v>
      </c>
      <c r="N91" s="36" t="s">
        <v>224</v>
      </c>
      <c r="O91" s="36">
        <v>507</v>
      </c>
      <c r="P91" s="36" t="s">
        <v>268</v>
      </c>
      <c r="Q91" s="36">
        <v>4460</v>
      </c>
      <c r="R91" s="37"/>
      <c r="S91" s="36" t="s">
        <v>224</v>
      </c>
      <c r="T91" s="36">
        <v>43284</v>
      </c>
      <c r="U91" s="36" t="s">
        <v>37</v>
      </c>
      <c r="V91" s="36" t="s">
        <v>32</v>
      </c>
      <c r="W91" s="36" t="s">
        <v>56</v>
      </c>
      <c r="X91" s="412"/>
      <c r="Y91" s="200">
        <f t="shared" si="2"/>
        <v>35680</v>
      </c>
      <c r="Z91" s="371"/>
      <c r="AA91" s="217"/>
    </row>
    <row r="92" spans="1:27" ht="16.5" thickBot="1" thickTop="1">
      <c r="A92" s="34"/>
      <c r="B92" s="29"/>
      <c r="C92" s="29"/>
      <c r="D92" s="29"/>
      <c r="E92" s="29"/>
      <c r="F92" s="29"/>
      <c r="G92" s="29"/>
      <c r="H92" s="29"/>
      <c r="I92" s="29"/>
      <c r="J92" s="94"/>
      <c r="K92" s="29"/>
      <c r="L92" s="30"/>
      <c r="M92" s="29"/>
      <c r="N92" s="29"/>
      <c r="O92" s="29"/>
      <c r="P92" s="29"/>
      <c r="Q92" s="29"/>
      <c r="R92" s="30"/>
      <c r="S92" s="29"/>
      <c r="T92" s="29"/>
      <c r="U92" s="29"/>
      <c r="V92" s="29"/>
      <c r="W92" s="29"/>
      <c r="X92" s="114"/>
      <c r="Y92" s="114"/>
      <c r="Z92" s="300"/>
      <c r="AA92" s="217"/>
    </row>
    <row r="93" spans="1:27" ht="35.25" thickBot="1" thickTop="1">
      <c r="A93" s="160" t="s">
        <v>290</v>
      </c>
      <c r="B93" s="162">
        <v>309796</v>
      </c>
      <c r="C93" s="162" t="s">
        <v>270</v>
      </c>
      <c r="D93" s="162">
        <v>1135</v>
      </c>
      <c r="E93" s="162" t="s">
        <v>280</v>
      </c>
      <c r="F93" s="162">
        <v>5</v>
      </c>
      <c r="G93" s="162" t="s">
        <v>114</v>
      </c>
      <c r="H93" s="162" t="s">
        <v>47</v>
      </c>
      <c r="I93" s="162" t="s">
        <v>28</v>
      </c>
      <c r="J93" s="163" t="s">
        <v>379</v>
      </c>
      <c r="K93" s="162" t="s">
        <v>29</v>
      </c>
      <c r="L93" s="164" t="s">
        <v>30</v>
      </c>
      <c r="M93" s="162">
        <v>309796</v>
      </c>
      <c r="N93" s="162" t="s">
        <v>270</v>
      </c>
      <c r="O93" s="162">
        <v>761</v>
      </c>
      <c r="P93" s="162" t="s">
        <v>280</v>
      </c>
      <c r="Q93" s="162">
        <v>18</v>
      </c>
      <c r="R93" s="164"/>
      <c r="S93" s="162" t="s">
        <v>270</v>
      </c>
      <c r="T93" s="162">
        <v>43284</v>
      </c>
      <c r="U93" s="162" t="s">
        <v>31</v>
      </c>
      <c r="V93" s="162" t="s">
        <v>32</v>
      </c>
      <c r="W93" s="162" t="s">
        <v>294</v>
      </c>
      <c r="X93" s="410"/>
      <c r="Y93" s="165">
        <f>Q93*8</f>
        <v>144</v>
      </c>
      <c r="Z93" s="379"/>
      <c r="AA93" s="217"/>
    </row>
    <row r="94" spans="1:27" ht="57" thickBot="1">
      <c r="A94" s="131" t="s">
        <v>292</v>
      </c>
      <c r="B94" s="132">
        <v>309796</v>
      </c>
      <c r="C94" s="132" t="s">
        <v>270</v>
      </c>
      <c r="D94" s="132">
        <v>1219</v>
      </c>
      <c r="E94" s="132" t="s">
        <v>273</v>
      </c>
      <c r="F94" s="132" t="s">
        <v>464</v>
      </c>
      <c r="G94" s="132" t="s">
        <v>347</v>
      </c>
      <c r="H94" s="132" t="s">
        <v>47</v>
      </c>
      <c r="I94" s="132" t="s">
        <v>28</v>
      </c>
      <c r="J94" s="133" t="s">
        <v>379</v>
      </c>
      <c r="K94" s="132" t="s">
        <v>29</v>
      </c>
      <c r="L94" s="134" t="s">
        <v>30</v>
      </c>
      <c r="M94" s="132">
        <v>309796</v>
      </c>
      <c r="N94" s="132" t="s">
        <v>270</v>
      </c>
      <c r="O94" s="132">
        <v>761</v>
      </c>
      <c r="P94" s="132" t="s">
        <v>273</v>
      </c>
      <c r="Q94" s="132">
        <v>158</v>
      </c>
      <c r="R94" s="134"/>
      <c r="S94" s="132" t="s">
        <v>270</v>
      </c>
      <c r="T94" s="132">
        <v>43284</v>
      </c>
      <c r="U94" s="132" t="s">
        <v>109</v>
      </c>
      <c r="V94" s="132" t="s">
        <v>32</v>
      </c>
      <c r="W94" s="132" t="s">
        <v>98</v>
      </c>
      <c r="X94" s="413"/>
      <c r="Y94" s="109">
        <f aca="true" t="shared" si="3" ref="Y94:Y104">Q94*8</f>
        <v>1264</v>
      </c>
      <c r="Z94" s="385"/>
      <c r="AA94" s="217"/>
    </row>
    <row r="95" spans="1:27" ht="57" thickBot="1">
      <c r="A95" s="131" t="s">
        <v>296</v>
      </c>
      <c r="B95" s="132">
        <v>309796</v>
      </c>
      <c r="C95" s="132" t="s">
        <v>270</v>
      </c>
      <c r="D95" s="132">
        <v>531</v>
      </c>
      <c r="E95" s="132" t="s">
        <v>410</v>
      </c>
      <c r="F95" s="132">
        <v>232</v>
      </c>
      <c r="G95" s="132" t="s">
        <v>411</v>
      </c>
      <c r="H95" s="132" t="s">
        <v>389</v>
      </c>
      <c r="I95" s="132" t="s">
        <v>28</v>
      </c>
      <c r="J95" s="133" t="s">
        <v>379</v>
      </c>
      <c r="K95" s="132" t="s">
        <v>29</v>
      </c>
      <c r="L95" s="134" t="s">
        <v>30</v>
      </c>
      <c r="M95" s="132">
        <v>309796</v>
      </c>
      <c r="N95" s="132" t="s">
        <v>270</v>
      </c>
      <c r="O95" s="132">
        <v>398</v>
      </c>
      <c r="P95" s="132" t="s">
        <v>410</v>
      </c>
      <c r="Q95" s="132">
        <v>835</v>
      </c>
      <c r="R95" s="134"/>
      <c r="S95" s="132" t="s">
        <v>270</v>
      </c>
      <c r="T95" s="132">
        <v>43284</v>
      </c>
      <c r="U95" s="132" t="s">
        <v>109</v>
      </c>
      <c r="V95" s="132" t="s">
        <v>32</v>
      </c>
      <c r="W95" s="132" t="s">
        <v>98</v>
      </c>
      <c r="X95" s="413"/>
      <c r="Y95" s="109">
        <f>Q95*8</f>
        <v>6680</v>
      </c>
      <c r="Z95" s="390"/>
      <c r="AA95" s="217"/>
    </row>
    <row r="96" spans="1:27" ht="57" thickBot="1">
      <c r="A96" s="131" t="s">
        <v>299</v>
      </c>
      <c r="B96" s="132">
        <v>309796</v>
      </c>
      <c r="C96" s="132" t="s">
        <v>270</v>
      </c>
      <c r="D96" s="132">
        <v>531</v>
      </c>
      <c r="E96" s="132" t="s">
        <v>412</v>
      </c>
      <c r="F96" s="132">
        <v>306</v>
      </c>
      <c r="G96" s="132" t="s">
        <v>411</v>
      </c>
      <c r="H96" s="132" t="s">
        <v>389</v>
      </c>
      <c r="I96" s="132" t="s">
        <v>28</v>
      </c>
      <c r="J96" s="133" t="s">
        <v>379</v>
      </c>
      <c r="K96" s="132" t="s">
        <v>29</v>
      </c>
      <c r="L96" s="134" t="s">
        <v>30</v>
      </c>
      <c r="M96" s="132">
        <v>309796</v>
      </c>
      <c r="N96" s="132" t="s">
        <v>270</v>
      </c>
      <c r="O96" s="132">
        <v>398</v>
      </c>
      <c r="P96" s="132" t="s">
        <v>412</v>
      </c>
      <c r="Q96" s="132">
        <v>1100</v>
      </c>
      <c r="R96" s="134"/>
      <c r="S96" s="132" t="s">
        <v>270</v>
      </c>
      <c r="T96" s="132">
        <v>43284</v>
      </c>
      <c r="U96" s="132" t="s">
        <v>109</v>
      </c>
      <c r="V96" s="132" t="s">
        <v>32</v>
      </c>
      <c r="W96" s="132" t="s">
        <v>98</v>
      </c>
      <c r="X96" s="413"/>
      <c r="Y96" s="109">
        <f t="shared" si="3"/>
        <v>8800</v>
      </c>
      <c r="Z96" s="391"/>
      <c r="AA96" s="217"/>
    </row>
    <row r="97" spans="1:27" ht="147" thickBot="1">
      <c r="A97" s="7" t="s">
        <v>302</v>
      </c>
      <c r="B97" s="8">
        <v>309796</v>
      </c>
      <c r="C97" s="8" t="s">
        <v>270</v>
      </c>
      <c r="D97" s="8">
        <v>617</v>
      </c>
      <c r="E97" s="8" t="s">
        <v>276</v>
      </c>
      <c r="F97" s="8">
        <v>810</v>
      </c>
      <c r="G97" s="8" t="s">
        <v>277</v>
      </c>
      <c r="H97" s="8" t="s">
        <v>278</v>
      </c>
      <c r="I97" s="8" t="s">
        <v>28</v>
      </c>
      <c r="J97" s="90" t="s">
        <v>379</v>
      </c>
      <c r="K97" s="8" t="s">
        <v>29</v>
      </c>
      <c r="L97" s="9" t="s">
        <v>30</v>
      </c>
      <c r="M97" s="8">
        <v>309796</v>
      </c>
      <c r="N97" s="8" t="s">
        <v>270</v>
      </c>
      <c r="O97" s="8">
        <v>564</v>
      </c>
      <c r="P97" s="8" t="s">
        <v>276</v>
      </c>
      <c r="Q97" s="8">
        <v>2739</v>
      </c>
      <c r="R97" s="9"/>
      <c r="S97" s="8" t="s">
        <v>270</v>
      </c>
      <c r="T97" s="8">
        <v>43284</v>
      </c>
      <c r="U97" s="8" t="s">
        <v>37</v>
      </c>
      <c r="V97" s="8" t="s">
        <v>198</v>
      </c>
      <c r="W97" s="8" t="s">
        <v>56</v>
      </c>
      <c r="X97" s="403"/>
      <c r="Y97" s="105">
        <f t="shared" si="3"/>
        <v>21912</v>
      </c>
      <c r="Z97" s="336"/>
      <c r="AA97" s="217"/>
    </row>
    <row r="98" spans="1:27" ht="45.75" thickBot="1">
      <c r="A98" s="24" t="s">
        <v>307</v>
      </c>
      <c r="B98" s="25">
        <v>309796</v>
      </c>
      <c r="C98" s="25" t="s">
        <v>270</v>
      </c>
      <c r="D98" s="25">
        <v>1094</v>
      </c>
      <c r="E98" s="25">
        <v>602</v>
      </c>
      <c r="F98" s="25" t="s">
        <v>471</v>
      </c>
      <c r="G98" s="25" t="s">
        <v>283</v>
      </c>
      <c r="H98" s="25" t="s">
        <v>47</v>
      </c>
      <c r="I98" s="25" t="s">
        <v>28</v>
      </c>
      <c r="J98" s="91" t="s">
        <v>379</v>
      </c>
      <c r="K98" s="25" t="s">
        <v>29</v>
      </c>
      <c r="L98" s="26" t="s">
        <v>30</v>
      </c>
      <c r="M98" s="25">
        <v>309796</v>
      </c>
      <c r="N98" s="25" t="s">
        <v>270</v>
      </c>
      <c r="O98" s="25">
        <v>904</v>
      </c>
      <c r="P98" s="25">
        <v>602</v>
      </c>
      <c r="Q98" s="25">
        <v>5469</v>
      </c>
      <c r="R98" s="26"/>
      <c r="S98" s="25" t="s">
        <v>270</v>
      </c>
      <c r="T98" s="25">
        <v>43284</v>
      </c>
      <c r="U98" s="25" t="s">
        <v>66</v>
      </c>
      <c r="V98" s="25" t="s">
        <v>32</v>
      </c>
      <c r="W98" s="25" t="s">
        <v>114</v>
      </c>
      <c r="X98" s="405"/>
      <c r="Y98" s="116">
        <f t="shared" si="3"/>
        <v>43752</v>
      </c>
      <c r="Z98" s="388"/>
      <c r="AA98" s="217"/>
    </row>
    <row r="99" spans="1:27" ht="45.75" thickBot="1">
      <c r="A99" s="1" t="s">
        <v>310</v>
      </c>
      <c r="B99" s="2">
        <v>309796</v>
      </c>
      <c r="C99" s="2" t="s">
        <v>270</v>
      </c>
      <c r="D99" s="2">
        <v>1135</v>
      </c>
      <c r="E99" s="2" t="s">
        <v>285</v>
      </c>
      <c r="F99" s="2">
        <v>72</v>
      </c>
      <c r="G99" s="2" t="s">
        <v>286</v>
      </c>
      <c r="H99" s="2" t="s">
        <v>47</v>
      </c>
      <c r="I99" s="2" t="s">
        <v>28</v>
      </c>
      <c r="J99" s="41" t="s">
        <v>379</v>
      </c>
      <c r="K99" s="2" t="s">
        <v>29</v>
      </c>
      <c r="L99" s="3" t="s">
        <v>30</v>
      </c>
      <c r="M99" s="2">
        <v>309796</v>
      </c>
      <c r="N99" s="2" t="s">
        <v>270</v>
      </c>
      <c r="O99" s="2">
        <v>761</v>
      </c>
      <c r="P99" s="2" t="s">
        <v>285</v>
      </c>
      <c r="Q99" s="2">
        <v>257</v>
      </c>
      <c r="R99" s="3"/>
      <c r="S99" s="2" t="s">
        <v>270</v>
      </c>
      <c r="T99" s="2">
        <v>43284</v>
      </c>
      <c r="U99" s="2" t="s">
        <v>37</v>
      </c>
      <c r="V99" s="2" t="s">
        <v>287</v>
      </c>
      <c r="W99" s="2" t="s">
        <v>33</v>
      </c>
      <c r="X99" s="397"/>
      <c r="Y99" s="112">
        <f t="shared" si="3"/>
        <v>2056</v>
      </c>
      <c r="Z99" s="299"/>
      <c r="AA99" s="217"/>
    </row>
    <row r="100" spans="1:27" ht="45.75" thickBot="1">
      <c r="A100" s="1" t="s">
        <v>315</v>
      </c>
      <c r="B100" s="2">
        <v>309796</v>
      </c>
      <c r="C100" s="2" t="s">
        <v>270</v>
      </c>
      <c r="D100" s="2">
        <v>1135</v>
      </c>
      <c r="E100" s="2" t="s">
        <v>289</v>
      </c>
      <c r="F100" s="2">
        <v>34</v>
      </c>
      <c r="G100" s="2" t="s">
        <v>286</v>
      </c>
      <c r="H100" s="2" t="s">
        <v>47</v>
      </c>
      <c r="I100" s="2" t="s">
        <v>28</v>
      </c>
      <c r="J100" s="41" t="s">
        <v>379</v>
      </c>
      <c r="K100" s="2" t="s">
        <v>29</v>
      </c>
      <c r="L100" s="3" t="s">
        <v>30</v>
      </c>
      <c r="M100" s="2">
        <v>309796</v>
      </c>
      <c r="N100" s="2" t="s">
        <v>270</v>
      </c>
      <c r="O100" s="2">
        <v>761</v>
      </c>
      <c r="P100" s="2" t="s">
        <v>289</v>
      </c>
      <c r="Q100" s="2">
        <v>122</v>
      </c>
      <c r="R100" s="3"/>
      <c r="S100" s="2" t="s">
        <v>270</v>
      </c>
      <c r="T100" s="2">
        <v>43284</v>
      </c>
      <c r="U100" s="2" t="s">
        <v>37</v>
      </c>
      <c r="V100" s="2" t="s">
        <v>32</v>
      </c>
      <c r="W100" s="2" t="s">
        <v>33</v>
      </c>
      <c r="X100" s="397"/>
      <c r="Y100" s="112">
        <f t="shared" si="3"/>
        <v>976</v>
      </c>
      <c r="Z100" s="296"/>
      <c r="AA100" s="217"/>
    </row>
    <row r="101" spans="1:27" ht="34.5" thickBot="1">
      <c r="A101" s="122" t="s">
        <v>316</v>
      </c>
      <c r="B101" s="123">
        <v>309796</v>
      </c>
      <c r="C101" s="123" t="s">
        <v>270</v>
      </c>
      <c r="D101" s="123">
        <v>1135</v>
      </c>
      <c r="E101" s="123" t="s">
        <v>413</v>
      </c>
      <c r="F101" s="123" t="s">
        <v>465</v>
      </c>
      <c r="G101" s="123" t="s">
        <v>291</v>
      </c>
      <c r="H101" s="123" t="s">
        <v>47</v>
      </c>
      <c r="I101" s="123" t="s">
        <v>28</v>
      </c>
      <c r="J101" s="124" t="s">
        <v>379</v>
      </c>
      <c r="K101" s="123" t="s">
        <v>29</v>
      </c>
      <c r="L101" s="125" t="s">
        <v>415</v>
      </c>
      <c r="M101" s="123">
        <v>309796</v>
      </c>
      <c r="N101" s="123" t="s">
        <v>270</v>
      </c>
      <c r="O101" s="123">
        <v>761</v>
      </c>
      <c r="P101" s="123" t="s">
        <v>413</v>
      </c>
      <c r="Q101" s="123">
        <v>1244</v>
      </c>
      <c r="R101" s="125"/>
      <c r="S101" s="123" t="s">
        <v>270</v>
      </c>
      <c r="T101" s="123">
        <v>43284</v>
      </c>
      <c r="U101" s="123" t="s">
        <v>31</v>
      </c>
      <c r="V101" s="123" t="s">
        <v>32</v>
      </c>
      <c r="W101" s="123" t="s">
        <v>33</v>
      </c>
      <c r="X101" s="407"/>
      <c r="Y101" s="112">
        <f t="shared" si="3"/>
        <v>9952</v>
      </c>
      <c r="Z101" s="296"/>
      <c r="AA101" s="217"/>
    </row>
    <row r="102" spans="1:27" ht="34.5" thickBot="1">
      <c r="A102" s="135" t="s">
        <v>317</v>
      </c>
      <c r="B102" s="136">
        <v>309796</v>
      </c>
      <c r="C102" s="136" t="s">
        <v>270</v>
      </c>
      <c r="D102" s="136">
        <v>1135</v>
      </c>
      <c r="E102" s="136" t="s">
        <v>414</v>
      </c>
      <c r="F102" s="136" t="s">
        <v>467</v>
      </c>
      <c r="G102" s="136" t="s">
        <v>291</v>
      </c>
      <c r="H102" s="136" t="s">
        <v>47</v>
      </c>
      <c r="I102" s="136" t="s">
        <v>28</v>
      </c>
      <c r="J102" s="137" t="s">
        <v>379</v>
      </c>
      <c r="K102" s="136" t="s">
        <v>29</v>
      </c>
      <c r="L102" s="138" t="s">
        <v>30</v>
      </c>
      <c r="M102" s="136">
        <v>309796</v>
      </c>
      <c r="N102" s="136" t="s">
        <v>270</v>
      </c>
      <c r="O102" s="136">
        <v>761</v>
      </c>
      <c r="P102" s="136" t="s">
        <v>414</v>
      </c>
      <c r="Q102" s="136">
        <v>220</v>
      </c>
      <c r="R102" s="138"/>
      <c r="S102" s="136" t="s">
        <v>270</v>
      </c>
      <c r="T102" s="136">
        <v>43284</v>
      </c>
      <c r="U102" s="136" t="s">
        <v>37</v>
      </c>
      <c r="V102" s="136" t="s">
        <v>32</v>
      </c>
      <c r="W102" s="136" t="s">
        <v>56</v>
      </c>
      <c r="X102" s="411"/>
      <c r="Y102" s="106">
        <f t="shared" si="3"/>
        <v>1760</v>
      </c>
      <c r="Z102" s="369"/>
      <c r="AA102" s="217"/>
    </row>
    <row r="103" spans="1:27" ht="79.5" customHeight="1" thickBot="1">
      <c r="A103" s="126" t="s">
        <v>320</v>
      </c>
      <c r="B103" s="139">
        <v>309796</v>
      </c>
      <c r="C103" s="140" t="s">
        <v>270</v>
      </c>
      <c r="D103" s="141">
        <v>47</v>
      </c>
      <c r="E103" s="140" t="s">
        <v>416</v>
      </c>
      <c r="F103" s="140" t="s">
        <v>468</v>
      </c>
      <c r="G103" s="140" t="s">
        <v>418</v>
      </c>
      <c r="H103" s="140" t="s">
        <v>47</v>
      </c>
      <c r="I103" s="140" t="s">
        <v>28</v>
      </c>
      <c r="J103" s="142" t="s">
        <v>379</v>
      </c>
      <c r="K103" s="140" t="s">
        <v>29</v>
      </c>
      <c r="L103" s="143" t="s">
        <v>30</v>
      </c>
      <c r="M103" s="139">
        <v>309796</v>
      </c>
      <c r="N103" s="141" t="s">
        <v>270</v>
      </c>
      <c r="O103" s="140">
        <v>761</v>
      </c>
      <c r="P103" s="140" t="s">
        <v>416</v>
      </c>
      <c r="Q103" s="140">
        <v>3436</v>
      </c>
      <c r="R103" s="144"/>
      <c r="S103" s="139" t="s">
        <v>419</v>
      </c>
      <c r="T103" s="141">
        <v>43284</v>
      </c>
      <c r="U103" s="140" t="s">
        <v>31</v>
      </c>
      <c r="V103" s="140" t="s">
        <v>32</v>
      </c>
      <c r="W103" s="140" t="s">
        <v>56</v>
      </c>
      <c r="X103" s="414"/>
      <c r="Y103" s="106">
        <f t="shared" si="3"/>
        <v>27488</v>
      </c>
      <c r="Z103" s="370"/>
      <c r="AA103" s="217"/>
    </row>
    <row r="104" spans="1:27" ht="59.25" customHeight="1" thickBot="1">
      <c r="A104" s="145" t="s">
        <v>324</v>
      </c>
      <c r="B104" s="146">
        <v>309796</v>
      </c>
      <c r="C104" s="147" t="s">
        <v>270</v>
      </c>
      <c r="D104" s="148">
        <v>47</v>
      </c>
      <c r="E104" s="147" t="s">
        <v>417</v>
      </c>
      <c r="F104" s="147" t="s">
        <v>466</v>
      </c>
      <c r="G104" s="147" t="s">
        <v>347</v>
      </c>
      <c r="H104" s="147" t="s">
        <v>47</v>
      </c>
      <c r="I104" s="147" t="s">
        <v>28</v>
      </c>
      <c r="J104" s="149" t="s">
        <v>379</v>
      </c>
      <c r="K104" s="147" t="s">
        <v>29</v>
      </c>
      <c r="L104" s="148" t="s">
        <v>30</v>
      </c>
      <c r="M104" s="152">
        <v>309796</v>
      </c>
      <c r="N104" s="150" t="s">
        <v>270</v>
      </c>
      <c r="O104" s="147">
        <v>761</v>
      </c>
      <c r="P104" s="150" t="s">
        <v>417</v>
      </c>
      <c r="Q104" s="147">
        <v>4490</v>
      </c>
      <c r="R104" s="151"/>
      <c r="S104" s="152" t="s">
        <v>270</v>
      </c>
      <c r="T104" s="145">
        <v>43284</v>
      </c>
      <c r="U104" s="145" t="s">
        <v>109</v>
      </c>
      <c r="V104" s="153" t="s">
        <v>32</v>
      </c>
      <c r="W104" s="154" t="s">
        <v>98</v>
      </c>
      <c r="X104" s="154"/>
      <c r="Y104" s="201">
        <f t="shared" si="3"/>
        <v>35920</v>
      </c>
      <c r="Z104" s="392"/>
      <c r="AA104" s="217"/>
    </row>
    <row r="105" spans="1:27" ht="113.25" thickBot="1">
      <c r="A105" s="160" t="s">
        <v>327</v>
      </c>
      <c r="B105" s="162">
        <v>309796</v>
      </c>
      <c r="C105" s="162" t="s">
        <v>270</v>
      </c>
      <c r="D105" s="162">
        <v>1267</v>
      </c>
      <c r="E105" s="162" t="s">
        <v>293</v>
      </c>
      <c r="F105" s="162">
        <v>194</v>
      </c>
      <c r="G105" s="162" t="s">
        <v>294</v>
      </c>
      <c r="H105" s="162" t="s">
        <v>295</v>
      </c>
      <c r="I105" s="162" t="s">
        <v>28</v>
      </c>
      <c r="J105" s="163" t="s">
        <v>379</v>
      </c>
      <c r="K105" s="162" t="s">
        <v>29</v>
      </c>
      <c r="L105" s="164" t="s">
        <v>30</v>
      </c>
      <c r="M105" s="162">
        <v>309796</v>
      </c>
      <c r="N105" s="162" t="s">
        <v>270</v>
      </c>
      <c r="O105" s="162">
        <v>835</v>
      </c>
      <c r="P105" s="162" t="s">
        <v>293</v>
      </c>
      <c r="Q105" s="162">
        <v>698</v>
      </c>
      <c r="R105" s="164"/>
      <c r="S105" s="162" t="s">
        <v>270</v>
      </c>
      <c r="T105" s="162">
        <v>43284</v>
      </c>
      <c r="U105" s="162" t="s">
        <v>37</v>
      </c>
      <c r="V105" s="168" t="s">
        <v>32</v>
      </c>
      <c r="W105" s="168" t="s">
        <v>294</v>
      </c>
      <c r="X105" s="410"/>
      <c r="Y105" s="165">
        <f>Q105*8</f>
        <v>5584</v>
      </c>
      <c r="Z105" s="379"/>
      <c r="AA105" s="217"/>
    </row>
    <row r="106" spans="1:27" ht="45.75" thickBot="1">
      <c r="A106" s="10" t="s">
        <v>329</v>
      </c>
      <c r="B106" s="11">
        <v>309796</v>
      </c>
      <c r="C106" s="11" t="s">
        <v>270</v>
      </c>
      <c r="D106" s="11">
        <v>47</v>
      </c>
      <c r="E106" s="11" t="s">
        <v>297</v>
      </c>
      <c r="F106" s="11">
        <v>15</v>
      </c>
      <c r="G106" s="11" t="s">
        <v>298</v>
      </c>
      <c r="H106" s="11" t="s">
        <v>47</v>
      </c>
      <c r="I106" s="11" t="s">
        <v>28</v>
      </c>
      <c r="J106" s="87" t="s">
        <v>379</v>
      </c>
      <c r="K106" s="11" t="s">
        <v>29</v>
      </c>
      <c r="L106" s="12" t="s">
        <v>30</v>
      </c>
      <c r="M106" s="11">
        <v>309796</v>
      </c>
      <c r="N106" s="11" t="s">
        <v>270</v>
      </c>
      <c r="O106" s="11">
        <v>761</v>
      </c>
      <c r="P106" s="11" t="s">
        <v>297</v>
      </c>
      <c r="Q106" s="11">
        <v>54</v>
      </c>
      <c r="R106" s="12"/>
      <c r="S106" s="11" t="s">
        <v>270</v>
      </c>
      <c r="T106" s="11">
        <v>43284</v>
      </c>
      <c r="U106" s="11" t="s">
        <v>31</v>
      </c>
      <c r="V106" s="11" t="s">
        <v>47</v>
      </c>
      <c r="W106" s="11" t="s">
        <v>56</v>
      </c>
      <c r="X106" s="400"/>
      <c r="Y106" s="106">
        <f aca="true" t="shared" si="4" ref="Y106:Y121">Q106*8</f>
        <v>432</v>
      </c>
      <c r="Z106" s="369"/>
      <c r="AA106" s="217"/>
    </row>
    <row r="107" spans="1:27" ht="45.75" thickBot="1">
      <c r="A107" s="10" t="s">
        <v>330</v>
      </c>
      <c r="B107" s="11">
        <v>309796</v>
      </c>
      <c r="C107" s="11" t="s">
        <v>270</v>
      </c>
      <c r="D107" s="11">
        <v>47</v>
      </c>
      <c r="E107" s="11" t="s">
        <v>300</v>
      </c>
      <c r="F107" s="11">
        <v>66</v>
      </c>
      <c r="G107" s="11" t="s">
        <v>301</v>
      </c>
      <c r="H107" s="11" t="s">
        <v>47</v>
      </c>
      <c r="I107" s="11" t="s">
        <v>28</v>
      </c>
      <c r="J107" s="87" t="s">
        <v>379</v>
      </c>
      <c r="K107" s="11" t="s">
        <v>29</v>
      </c>
      <c r="L107" s="12" t="s">
        <v>30</v>
      </c>
      <c r="M107" s="11">
        <v>309796</v>
      </c>
      <c r="N107" s="11" t="s">
        <v>270</v>
      </c>
      <c r="O107" s="11">
        <v>761</v>
      </c>
      <c r="P107" s="11" t="s">
        <v>300</v>
      </c>
      <c r="Q107" s="11">
        <v>238</v>
      </c>
      <c r="R107" s="12"/>
      <c r="S107" s="11" t="s">
        <v>270</v>
      </c>
      <c r="T107" s="11">
        <v>43284</v>
      </c>
      <c r="U107" s="11" t="s">
        <v>37</v>
      </c>
      <c r="V107" s="11" t="s">
        <v>32</v>
      </c>
      <c r="W107" s="11" t="s">
        <v>56</v>
      </c>
      <c r="X107" s="400"/>
      <c r="Y107" s="106">
        <f t="shared" si="4"/>
        <v>1904</v>
      </c>
      <c r="Z107" s="370"/>
      <c r="AA107" s="217"/>
    </row>
    <row r="108" spans="1:27" ht="34.5" thickBot="1">
      <c r="A108" s="10" t="s">
        <v>332</v>
      </c>
      <c r="B108" s="11">
        <v>309796</v>
      </c>
      <c r="C108" s="11" t="s">
        <v>270</v>
      </c>
      <c r="D108" s="11">
        <v>47</v>
      </c>
      <c r="E108" s="11" t="s">
        <v>303</v>
      </c>
      <c r="F108" s="11">
        <v>191</v>
      </c>
      <c r="G108" s="11" t="s">
        <v>304</v>
      </c>
      <c r="H108" s="11" t="s">
        <v>47</v>
      </c>
      <c r="I108" s="11" t="s">
        <v>28</v>
      </c>
      <c r="J108" s="87" t="s">
        <v>379</v>
      </c>
      <c r="K108" s="11" t="s">
        <v>29</v>
      </c>
      <c r="L108" s="12" t="s">
        <v>30</v>
      </c>
      <c r="M108" s="11">
        <v>309796</v>
      </c>
      <c r="N108" s="11" t="s">
        <v>270</v>
      </c>
      <c r="O108" s="11">
        <v>761</v>
      </c>
      <c r="P108" s="11" t="s">
        <v>303</v>
      </c>
      <c r="Q108" s="11">
        <v>687</v>
      </c>
      <c r="R108" s="12"/>
      <c r="S108" s="11" t="s">
        <v>270</v>
      </c>
      <c r="T108" s="11">
        <v>43284</v>
      </c>
      <c r="U108" s="11" t="s">
        <v>37</v>
      </c>
      <c r="V108" s="11" t="s">
        <v>32</v>
      </c>
      <c r="W108" s="11" t="s">
        <v>56</v>
      </c>
      <c r="X108" s="400"/>
      <c r="Y108" s="106">
        <f t="shared" si="4"/>
        <v>5496</v>
      </c>
      <c r="Z108" s="369"/>
      <c r="AA108" s="217"/>
    </row>
    <row r="109" spans="1:27" ht="34.5" thickBot="1">
      <c r="A109" s="10" t="s">
        <v>335</v>
      </c>
      <c r="B109" s="11">
        <v>309796</v>
      </c>
      <c r="C109" s="11" t="s">
        <v>270</v>
      </c>
      <c r="D109" s="11">
        <v>1219</v>
      </c>
      <c r="E109" s="11" t="s">
        <v>305</v>
      </c>
      <c r="F109" s="11">
        <v>26</v>
      </c>
      <c r="G109" s="11" t="s">
        <v>271</v>
      </c>
      <c r="H109" s="11" t="s">
        <v>47</v>
      </c>
      <c r="I109" s="11" t="s">
        <v>28</v>
      </c>
      <c r="J109" s="87" t="s">
        <v>379</v>
      </c>
      <c r="K109" s="11" t="s">
        <v>29</v>
      </c>
      <c r="L109" s="12" t="s">
        <v>30</v>
      </c>
      <c r="M109" s="11">
        <v>309796</v>
      </c>
      <c r="N109" s="11" t="s">
        <v>270</v>
      </c>
      <c r="O109" s="11">
        <v>761</v>
      </c>
      <c r="P109" s="11" t="s">
        <v>305</v>
      </c>
      <c r="Q109" s="11">
        <v>94</v>
      </c>
      <c r="R109" s="12"/>
      <c r="S109" s="11" t="s">
        <v>270</v>
      </c>
      <c r="T109" s="11">
        <v>43284</v>
      </c>
      <c r="U109" s="11" t="s">
        <v>37</v>
      </c>
      <c r="V109" s="11" t="s">
        <v>32</v>
      </c>
      <c r="W109" s="11" t="s">
        <v>56</v>
      </c>
      <c r="X109" s="400"/>
      <c r="Y109" s="106">
        <f t="shared" si="4"/>
        <v>752</v>
      </c>
      <c r="Z109" s="369"/>
      <c r="AA109" s="217"/>
    </row>
    <row r="110" spans="1:27" ht="34.5" thickBot="1">
      <c r="A110" s="10" t="s">
        <v>337</v>
      </c>
      <c r="B110" s="11">
        <v>309796</v>
      </c>
      <c r="C110" s="11" t="s">
        <v>270</v>
      </c>
      <c r="D110" s="11">
        <v>47</v>
      </c>
      <c r="E110" s="11" t="s">
        <v>306</v>
      </c>
      <c r="F110" s="11">
        <v>21</v>
      </c>
      <c r="G110" s="11" t="s">
        <v>304</v>
      </c>
      <c r="H110" s="11" t="s">
        <v>47</v>
      </c>
      <c r="I110" s="11" t="s">
        <v>28</v>
      </c>
      <c r="J110" s="87" t="s">
        <v>379</v>
      </c>
      <c r="K110" s="11" t="s">
        <v>29</v>
      </c>
      <c r="L110" s="12" t="s">
        <v>30</v>
      </c>
      <c r="M110" s="11">
        <v>309796</v>
      </c>
      <c r="N110" s="11" t="s">
        <v>270</v>
      </c>
      <c r="O110" s="11">
        <v>761</v>
      </c>
      <c r="P110" s="11" t="s">
        <v>306</v>
      </c>
      <c r="Q110" s="11">
        <v>76</v>
      </c>
      <c r="R110" s="12"/>
      <c r="S110" s="11" t="s">
        <v>270</v>
      </c>
      <c r="T110" s="11">
        <v>43284</v>
      </c>
      <c r="U110" s="11" t="s">
        <v>180</v>
      </c>
      <c r="V110" s="11" t="s">
        <v>32</v>
      </c>
      <c r="W110" s="11" t="s">
        <v>56</v>
      </c>
      <c r="X110" s="400"/>
      <c r="Y110" s="106">
        <f t="shared" si="4"/>
        <v>608</v>
      </c>
      <c r="Z110" s="370"/>
      <c r="AA110" s="217"/>
    </row>
    <row r="111" spans="1:27" ht="45.75" thickBot="1">
      <c r="A111" s="38" t="s">
        <v>340</v>
      </c>
      <c r="B111" s="21">
        <v>309796</v>
      </c>
      <c r="C111" s="21" t="s">
        <v>270</v>
      </c>
      <c r="D111" s="21">
        <v>1283</v>
      </c>
      <c r="E111" s="21" t="s">
        <v>308</v>
      </c>
      <c r="F111" s="21">
        <v>112</v>
      </c>
      <c r="G111" s="21" t="s">
        <v>46</v>
      </c>
      <c r="H111" s="21" t="s">
        <v>47</v>
      </c>
      <c r="I111" s="21" t="s">
        <v>28</v>
      </c>
      <c r="J111" s="97" t="s">
        <v>379</v>
      </c>
      <c r="K111" s="21" t="s">
        <v>29</v>
      </c>
      <c r="L111" s="22" t="s">
        <v>30</v>
      </c>
      <c r="M111" s="21">
        <v>309796</v>
      </c>
      <c r="N111" s="21" t="s">
        <v>270</v>
      </c>
      <c r="O111" s="21">
        <v>761</v>
      </c>
      <c r="P111" s="21" t="s">
        <v>308</v>
      </c>
      <c r="Q111" s="21">
        <v>403</v>
      </c>
      <c r="R111" s="22"/>
      <c r="S111" s="21" t="s">
        <v>270</v>
      </c>
      <c r="T111" s="21">
        <v>43284</v>
      </c>
      <c r="U111" s="21" t="s">
        <v>309</v>
      </c>
      <c r="V111" s="21" t="s">
        <v>32</v>
      </c>
      <c r="W111" s="21" t="s">
        <v>56</v>
      </c>
      <c r="X111" s="415"/>
      <c r="Y111" s="109">
        <f t="shared" si="4"/>
        <v>3224</v>
      </c>
      <c r="Z111" s="391"/>
      <c r="AA111" s="217"/>
    </row>
    <row r="112" spans="1:27" ht="45.75" thickBot="1">
      <c r="A112" s="38" t="s">
        <v>343</v>
      </c>
      <c r="B112" s="21">
        <v>309796</v>
      </c>
      <c r="C112" s="21" t="s">
        <v>270</v>
      </c>
      <c r="D112" s="21">
        <v>1283</v>
      </c>
      <c r="E112" s="21" t="s">
        <v>311</v>
      </c>
      <c r="F112" s="21">
        <v>140</v>
      </c>
      <c r="G112" s="21" t="s">
        <v>312</v>
      </c>
      <c r="H112" s="21" t="s">
        <v>47</v>
      </c>
      <c r="I112" s="21" t="s">
        <v>313</v>
      </c>
      <c r="J112" s="97" t="s">
        <v>379</v>
      </c>
      <c r="K112" s="21" t="s">
        <v>29</v>
      </c>
      <c r="L112" s="22" t="s">
        <v>30</v>
      </c>
      <c r="M112" s="21">
        <v>309796</v>
      </c>
      <c r="N112" s="21" t="s">
        <v>270</v>
      </c>
      <c r="O112" s="21">
        <v>761</v>
      </c>
      <c r="P112" s="21" t="s">
        <v>311</v>
      </c>
      <c r="Q112" s="21">
        <v>504</v>
      </c>
      <c r="R112" s="22"/>
      <c r="S112" s="21" t="s">
        <v>270</v>
      </c>
      <c r="T112" s="21">
        <v>43284</v>
      </c>
      <c r="U112" s="21" t="s">
        <v>314</v>
      </c>
      <c r="V112" s="21" t="s">
        <v>32</v>
      </c>
      <c r="W112" s="21" t="s">
        <v>56</v>
      </c>
      <c r="X112" s="415"/>
      <c r="Y112" s="109">
        <f t="shared" si="4"/>
        <v>4032</v>
      </c>
      <c r="Z112" s="391"/>
      <c r="AA112" s="217"/>
    </row>
    <row r="113" spans="1:27" ht="113.25" thickBot="1">
      <c r="A113" s="160" t="s">
        <v>345</v>
      </c>
      <c r="B113" s="161">
        <v>309796</v>
      </c>
      <c r="C113" s="162" t="s">
        <v>270</v>
      </c>
      <c r="D113" s="162">
        <v>1267</v>
      </c>
      <c r="E113" s="162" t="s">
        <v>420</v>
      </c>
      <c r="F113" s="162">
        <v>997</v>
      </c>
      <c r="G113" s="162" t="s">
        <v>75</v>
      </c>
      <c r="H113" s="162" t="s">
        <v>295</v>
      </c>
      <c r="I113" s="162" t="s">
        <v>28</v>
      </c>
      <c r="J113" s="163" t="s">
        <v>379</v>
      </c>
      <c r="K113" s="162" t="s">
        <v>29</v>
      </c>
      <c r="L113" s="164" t="s">
        <v>30</v>
      </c>
      <c r="M113" s="162">
        <v>309796</v>
      </c>
      <c r="N113" s="162" t="s">
        <v>270</v>
      </c>
      <c r="O113" s="162">
        <v>835</v>
      </c>
      <c r="P113" s="162" t="s">
        <v>420</v>
      </c>
      <c r="Q113" s="162">
        <v>3586</v>
      </c>
      <c r="R113" s="164"/>
      <c r="S113" s="162" t="s">
        <v>270</v>
      </c>
      <c r="T113" s="162">
        <v>43284</v>
      </c>
      <c r="U113" s="162" t="s">
        <v>31</v>
      </c>
      <c r="V113" s="162" t="s">
        <v>32</v>
      </c>
      <c r="W113" s="162" t="s">
        <v>294</v>
      </c>
      <c r="X113" s="410"/>
      <c r="Y113" s="165">
        <f t="shared" si="4"/>
        <v>28688</v>
      </c>
      <c r="Z113" s="380"/>
      <c r="AA113" s="217"/>
    </row>
    <row r="114" spans="1:27" ht="113.25" thickBot="1">
      <c r="A114" s="166" t="s">
        <v>349</v>
      </c>
      <c r="B114" s="167">
        <v>309796</v>
      </c>
      <c r="C114" s="168" t="s">
        <v>270</v>
      </c>
      <c r="D114" s="168">
        <v>1267</v>
      </c>
      <c r="E114" s="167" t="s">
        <v>421</v>
      </c>
      <c r="F114" s="168">
        <v>794</v>
      </c>
      <c r="G114" s="168" t="s">
        <v>75</v>
      </c>
      <c r="H114" s="168" t="s">
        <v>295</v>
      </c>
      <c r="I114" s="168" t="s">
        <v>28</v>
      </c>
      <c r="J114" s="169" t="s">
        <v>379</v>
      </c>
      <c r="K114" s="167" t="s">
        <v>29</v>
      </c>
      <c r="L114" s="170" t="s">
        <v>30</v>
      </c>
      <c r="M114" s="161">
        <v>309796</v>
      </c>
      <c r="N114" s="167" t="s">
        <v>270</v>
      </c>
      <c r="O114" s="167">
        <v>835</v>
      </c>
      <c r="P114" s="167" t="s">
        <v>421</v>
      </c>
      <c r="Q114" s="167">
        <v>2856</v>
      </c>
      <c r="R114" s="171"/>
      <c r="S114" s="167" t="s">
        <v>270</v>
      </c>
      <c r="T114" s="167">
        <v>43284</v>
      </c>
      <c r="U114" s="162" t="s">
        <v>31</v>
      </c>
      <c r="V114" s="167" t="s">
        <v>32</v>
      </c>
      <c r="W114" s="162" t="s">
        <v>294</v>
      </c>
      <c r="X114" s="410"/>
      <c r="Y114" s="165">
        <f t="shared" si="4"/>
        <v>22848</v>
      </c>
      <c r="Z114" s="381"/>
      <c r="AA114" s="217"/>
    </row>
    <row r="115" spans="1:27" ht="113.25" thickBot="1">
      <c r="A115" s="168" t="s">
        <v>352</v>
      </c>
      <c r="B115" s="172">
        <v>309796</v>
      </c>
      <c r="C115" s="173" t="s">
        <v>270</v>
      </c>
      <c r="D115" s="174">
        <v>1267</v>
      </c>
      <c r="E115" s="174" t="s">
        <v>422</v>
      </c>
      <c r="F115" s="174">
        <v>174</v>
      </c>
      <c r="G115" s="175" t="s">
        <v>423</v>
      </c>
      <c r="H115" s="173" t="s">
        <v>424</v>
      </c>
      <c r="I115" s="175" t="s">
        <v>28</v>
      </c>
      <c r="J115" s="176" t="s">
        <v>379</v>
      </c>
      <c r="K115" s="177" t="s">
        <v>29</v>
      </c>
      <c r="L115" s="178" t="s">
        <v>30</v>
      </c>
      <c r="M115" s="166">
        <v>309796</v>
      </c>
      <c r="N115" s="179" t="s">
        <v>270</v>
      </c>
      <c r="O115" s="177">
        <v>835</v>
      </c>
      <c r="P115" s="177" t="s">
        <v>422</v>
      </c>
      <c r="Q115" s="177">
        <v>626</v>
      </c>
      <c r="R115" s="178"/>
      <c r="S115" s="179" t="s">
        <v>270</v>
      </c>
      <c r="T115" s="168">
        <v>43284</v>
      </c>
      <c r="U115" s="162" t="s">
        <v>31</v>
      </c>
      <c r="V115" s="168" t="s">
        <v>32</v>
      </c>
      <c r="W115" s="162" t="s">
        <v>294</v>
      </c>
      <c r="X115" s="410"/>
      <c r="Y115" s="165">
        <f t="shared" si="4"/>
        <v>5008</v>
      </c>
      <c r="Z115" s="379"/>
      <c r="AA115" s="217"/>
    </row>
    <row r="116" spans="1:27" ht="113.25" thickBot="1">
      <c r="A116" s="141" t="s">
        <v>354</v>
      </c>
      <c r="B116" s="141">
        <v>309796</v>
      </c>
      <c r="C116" s="141" t="s">
        <v>270</v>
      </c>
      <c r="D116" s="155">
        <v>1267</v>
      </c>
      <c r="E116" s="155" t="s">
        <v>425</v>
      </c>
      <c r="F116" s="155">
        <v>7</v>
      </c>
      <c r="G116" s="141" t="s">
        <v>423</v>
      </c>
      <c r="H116" s="141" t="s">
        <v>295</v>
      </c>
      <c r="I116" s="141" t="s">
        <v>28</v>
      </c>
      <c r="J116" s="156" t="s">
        <v>379</v>
      </c>
      <c r="K116" s="141" t="s">
        <v>29</v>
      </c>
      <c r="L116" s="143" t="s">
        <v>30</v>
      </c>
      <c r="M116" s="128">
        <v>309796</v>
      </c>
      <c r="N116" s="141" t="s">
        <v>270</v>
      </c>
      <c r="O116" s="141">
        <v>835</v>
      </c>
      <c r="P116" s="141" t="s">
        <v>425</v>
      </c>
      <c r="Q116" s="141">
        <v>25</v>
      </c>
      <c r="R116" s="155"/>
      <c r="S116" s="157" t="s">
        <v>270</v>
      </c>
      <c r="T116" s="141">
        <v>43284</v>
      </c>
      <c r="U116" s="141" t="s">
        <v>31</v>
      </c>
      <c r="V116" s="141" t="s">
        <v>32</v>
      </c>
      <c r="W116" s="141" t="s">
        <v>56</v>
      </c>
      <c r="X116" s="411"/>
      <c r="Y116" s="106">
        <f t="shared" si="4"/>
        <v>200</v>
      </c>
      <c r="Z116" s="369"/>
      <c r="AA116" s="217"/>
    </row>
    <row r="117" spans="1:27" ht="113.25" thickBot="1">
      <c r="A117" s="168" t="s">
        <v>357</v>
      </c>
      <c r="B117" s="168">
        <v>309796</v>
      </c>
      <c r="C117" s="168" t="s">
        <v>270</v>
      </c>
      <c r="D117" s="174">
        <v>1267</v>
      </c>
      <c r="E117" s="174">
        <v>1335</v>
      </c>
      <c r="F117" s="174">
        <v>1092</v>
      </c>
      <c r="G117" s="168" t="s">
        <v>294</v>
      </c>
      <c r="H117" s="168" t="s">
        <v>295</v>
      </c>
      <c r="I117" s="168" t="s">
        <v>28</v>
      </c>
      <c r="J117" s="180" t="s">
        <v>379</v>
      </c>
      <c r="K117" s="168" t="s">
        <v>29</v>
      </c>
      <c r="L117" s="170" t="s">
        <v>30</v>
      </c>
      <c r="M117" s="181">
        <v>309796</v>
      </c>
      <c r="N117" s="168" t="s">
        <v>270</v>
      </c>
      <c r="O117" s="168">
        <v>835</v>
      </c>
      <c r="P117" s="168">
        <v>1335</v>
      </c>
      <c r="Q117" s="168">
        <v>3928</v>
      </c>
      <c r="R117" s="170"/>
      <c r="S117" s="181" t="s">
        <v>270</v>
      </c>
      <c r="T117" s="168">
        <v>43284</v>
      </c>
      <c r="U117" s="168" t="s">
        <v>31</v>
      </c>
      <c r="V117" s="168" t="s">
        <v>32</v>
      </c>
      <c r="W117" s="168" t="s">
        <v>294</v>
      </c>
      <c r="X117" s="410"/>
      <c r="Y117" s="165">
        <f t="shared" si="4"/>
        <v>31424</v>
      </c>
      <c r="Z117" s="378"/>
      <c r="AA117" s="217"/>
    </row>
    <row r="118" spans="1:27" ht="113.25" thickBot="1">
      <c r="A118" s="182" t="s">
        <v>361</v>
      </c>
      <c r="B118" s="182">
        <v>309796</v>
      </c>
      <c r="C118" s="182" t="s">
        <v>270</v>
      </c>
      <c r="D118" s="183">
        <v>1267</v>
      </c>
      <c r="E118" s="183" t="s">
        <v>293</v>
      </c>
      <c r="F118" s="183">
        <v>194</v>
      </c>
      <c r="G118" s="182" t="s">
        <v>294</v>
      </c>
      <c r="H118" s="182" t="s">
        <v>295</v>
      </c>
      <c r="I118" s="182" t="s">
        <v>28</v>
      </c>
      <c r="J118" s="184" t="s">
        <v>379</v>
      </c>
      <c r="K118" s="182" t="s">
        <v>29</v>
      </c>
      <c r="L118" s="185" t="s">
        <v>30</v>
      </c>
      <c r="M118" s="186">
        <v>309796</v>
      </c>
      <c r="N118" s="182" t="s">
        <v>270</v>
      </c>
      <c r="O118" s="182">
        <v>835</v>
      </c>
      <c r="P118" s="182" t="s">
        <v>293</v>
      </c>
      <c r="Q118" s="182">
        <v>698</v>
      </c>
      <c r="R118" s="185"/>
      <c r="S118" s="186" t="s">
        <v>270</v>
      </c>
      <c r="T118" s="182">
        <v>43284</v>
      </c>
      <c r="U118" s="182" t="s">
        <v>31</v>
      </c>
      <c r="V118" s="182" t="s">
        <v>32</v>
      </c>
      <c r="W118" s="182" t="s">
        <v>33</v>
      </c>
      <c r="X118" s="407"/>
      <c r="Y118" s="112">
        <f t="shared" si="4"/>
        <v>5584</v>
      </c>
      <c r="Z118" s="296"/>
      <c r="AA118" s="217"/>
    </row>
    <row r="119" spans="1:27" ht="113.25" thickBot="1">
      <c r="A119" s="168" t="s">
        <v>364</v>
      </c>
      <c r="B119" s="168">
        <v>309796</v>
      </c>
      <c r="C119" s="168" t="s">
        <v>270</v>
      </c>
      <c r="D119" s="174">
        <v>1267</v>
      </c>
      <c r="E119" s="174" t="s">
        <v>426</v>
      </c>
      <c r="F119" s="174">
        <v>184</v>
      </c>
      <c r="G119" s="168" t="s">
        <v>294</v>
      </c>
      <c r="H119" s="168" t="s">
        <v>295</v>
      </c>
      <c r="I119" s="168" t="s">
        <v>28</v>
      </c>
      <c r="J119" s="180" t="s">
        <v>379</v>
      </c>
      <c r="K119" s="168" t="s">
        <v>29</v>
      </c>
      <c r="L119" s="170" t="s">
        <v>30</v>
      </c>
      <c r="M119" s="181">
        <v>309796</v>
      </c>
      <c r="N119" s="168" t="s">
        <v>270</v>
      </c>
      <c r="O119" s="168">
        <v>835</v>
      </c>
      <c r="P119" s="168" t="s">
        <v>426</v>
      </c>
      <c r="Q119" s="168">
        <v>662</v>
      </c>
      <c r="R119" s="170"/>
      <c r="S119" s="181" t="s">
        <v>270</v>
      </c>
      <c r="T119" s="168">
        <v>43284</v>
      </c>
      <c r="U119" s="168" t="s">
        <v>31</v>
      </c>
      <c r="V119" s="168" t="s">
        <v>32</v>
      </c>
      <c r="W119" s="168" t="s">
        <v>294</v>
      </c>
      <c r="X119" s="410"/>
      <c r="Y119" s="165">
        <f t="shared" si="4"/>
        <v>5296</v>
      </c>
      <c r="Z119" s="378"/>
      <c r="AA119" s="218"/>
    </row>
    <row r="120" spans="1:27" ht="113.25" thickBot="1">
      <c r="A120" s="141" t="s">
        <v>367</v>
      </c>
      <c r="B120" s="141">
        <v>309796</v>
      </c>
      <c r="C120" s="141" t="s">
        <v>270</v>
      </c>
      <c r="D120" s="155">
        <v>1267</v>
      </c>
      <c r="E120" s="155" t="s">
        <v>427</v>
      </c>
      <c r="F120" s="155">
        <v>89</v>
      </c>
      <c r="G120" s="141" t="s">
        <v>75</v>
      </c>
      <c r="H120" s="141" t="s">
        <v>295</v>
      </c>
      <c r="I120" s="141" t="s">
        <v>28</v>
      </c>
      <c r="J120" s="156" t="s">
        <v>379</v>
      </c>
      <c r="K120" s="141" t="s">
        <v>29</v>
      </c>
      <c r="L120" s="143" t="s">
        <v>30</v>
      </c>
      <c r="M120" s="128">
        <v>309796</v>
      </c>
      <c r="N120" s="141" t="s">
        <v>270</v>
      </c>
      <c r="O120" s="141">
        <v>835</v>
      </c>
      <c r="P120" s="141" t="s">
        <v>427</v>
      </c>
      <c r="Q120" s="141">
        <v>320</v>
      </c>
      <c r="R120" s="143"/>
      <c r="S120" s="128" t="s">
        <v>270</v>
      </c>
      <c r="T120" s="141">
        <v>43284</v>
      </c>
      <c r="U120" s="141" t="s">
        <v>31</v>
      </c>
      <c r="V120" s="141" t="s">
        <v>32</v>
      </c>
      <c r="W120" s="141" t="s">
        <v>56</v>
      </c>
      <c r="X120" s="416"/>
      <c r="Y120" s="202">
        <f t="shared" si="4"/>
        <v>2560</v>
      </c>
      <c r="Z120" s="370"/>
      <c r="AA120" s="217"/>
    </row>
    <row r="121" spans="1:27" ht="113.25" thickBot="1">
      <c r="A121" s="168" t="s">
        <v>370</v>
      </c>
      <c r="B121" s="168">
        <v>309796</v>
      </c>
      <c r="C121" s="168" t="s">
        <v>270</v>
      </c>
      <c r="D121" s="168">
        <v>1267</v>
      </c>
      <c r="E121" s="168" t="s">
        <v>428</v>
      </c>
      <c r="F121" s="168">
        <v>68</v>
      </c>
      <c r="G121" s="168" t="s">
        <v>75</v>
      </c>
      <c r="H121" s="168" t="s">
        <v>295</v>
      </c>
      <c r="I121" s="168" t="s">
        <v>28</v>
      </c>
      <c r="J121" s="180" t="s">
        <v>379</v>
      </c>
      <c r="K121" s="168" t="s">
        <v>29</v>
      </c>
      <c r="L121" s="170" t="s">
        <v>30</v>
      </c>
      <c r="M121" s="181">
        <v>309796</v>
      </c>
      <c r="N121" s="168" t="s">
        <v>270</v>
      </c>
      <c r="O121" s="168">
        <v>835</v>
      </c>
      <c r="P121" s="168" t="s">
        <v>428</v>
      </c>
      <c r="Q121" s="168">
        <v>245</v>
      </c>
      <c r="R121" s="170"/>
      <c r="S121" s="181" t="s">
        <v>270</v>
      </c>
      <c r="T121" s="168">
        <v>43284</v>
      </c>
      <c r="U121" s="168" t="s">
        <v>31</v>
      </c>
      <c r="V121" s="168" t="s">
        <v>32</v>
      </c>
      <c r="W121" s="168" t="s">
        <v>294</v>
      </c>
      <c r="X121" s="410"/>
      <c r="Y121" s="203">
        <f t="shared" si="4"/>
        <v>1960</v>
      </c>
      <c r="Z121" s="377"/>
      <c r="AA121" s="217"/>
    </row>
    <row r="122" spans="1:27" ht="15.75" thickBot="1">
      <c r="A122" s="34"/>
      <c r="B122" s="29"/>
      <c r="C122" s="29"/>
      <c r="D122" s="29"/>
      <c r="E122" s="29"/>
      <c r="F122" s="29"/>
      <c r="G122" s="29"/>
      <c r="H122" s="29"/>
      <c r="I122" s="29"/>
      <c r="J122" s="94"/>
      <c r="K122" s="29"/>
      <c r="L122" s="232"/>
      <c r="M122" s="29"/>
      <c r="N122" s="29"/>
      <c r="O122" s="29"/>
      <c r="P122" s="29"/>
      <c r="Q122" s="29"/>
      <c r="R122" s="30"/>
      <c r="S122" s="29"/>
      <c r="T122" s="29"/>
      <c r="U122" s="29"/>
      <c r="V122" s="29"/>
      <c r="W122" s="29"/>
      <c r="X122" s="114"/>
      <c r="Y122" s="30"/>
      <c r="Z122" s="215"/>
      <c r="AA122" s="217"/>
    </row>
    <row r="123" spans="1:27" ht="57.75" thickBot="1" thickTop="1">
      <c r="A123" s="24" t="s">
        <v>431</v>
      </c>
      <c r="B123" s="25">
        <v>309761</v>
      </c>
      <c r="C123" s="25" t="s">
        <v>318</v>
      </c>
      <c r="D123" s="25">
        <v>5</v>
      </c>
      <c r="E123" s="25">
        <v>478</v>
      </c>
      <c r="F123" s="25">
        <v>1090</v>
      </c>
      <c r="G123" s="25" t="s">
        <v>319</v>
      </c>
      <c r="H123" s="25" t="s">
        <v>47</v>
      </c>
      <c r="I123" s="25" t="s">
        <v>28</v>
      </c>
      <c r="J123" s="91" t="s">
        <v>379</v>
      </c>
      <c r="K123" s="25" t="s">
        <v>29</v>
      </c>
      <c r="L123" s="233" t="s">
        <v>30</v>
      </c>
      <c r="M123" s="25">
        <v>309761</v>
      </c>
      <c r="N123" s="25" t="s">
        <v>318</v>
      </c>
      <c r="O123" s="25">
        <v>414</v>
      </c>
      <c r="P123" s="25">
        <v>478</v>
      </c>
      <c r="Q123" s="25">
        <v>3920</v>
      </c>
      <c r="R123" s="26"/>
      <c r="S123" s="25" t="s">
        <v>318</v>
      </c>
      <c r="T123" s="25">
        <v>43284</v>
      </c>
      <c r="U123" s="25" t="s">
        <v>66</v>
      </c>
      <c r="V123" s="25" t="s">
        <v>32</v>
      </c>
      <c r="W123" s="25" t="s">
        <v>114</v>
      </c>
      <c r="X123" s="405"/>
      <c r="Y123" s="204">
        <f>Q123*8</f>
        <v>31360</v>
      </c>
      <c r="Z123" s="393"/>
      <c r="AA123" s="217"/>
    </row>
    <row r="124" spans="1:27" ht="34.5" thickBot="1">
      <c r="A124" s="10" t="s">
        <v>432</v>
      </c>
      <c r="B124" s="11">
        <v>309761</v>
      </c>
      <c r="C124" s="11" t="s">
        <v>318</v>
      </c>
      <c r="D124" s="11">
        <v>1007</v>
      </c>
      <c r="E124" s="11" t="s">
        <v>321</v>
      </c>
      <c r="F124" s="11">
        <v>90</v>
      </c>
      <c r="G124" s="11" t="s">
        <v>322</v>
      </c>
      <c r="H124" s="11" t="s">
        <v>47</v>
      </c>
      <c r="I124" s="11" t="s">
        <v>28</v>
      </c>
      <c r="J124" s="87" t="s">
        <v>379</v>
      </c>
      <c r="K124" s="11" t="s">
        <v>29</v>
      </c>
      <c r="L124" s="227" t="s">
        <v>30</v>
      </c>
      <c r="M124" s="11">
        <v>309761</v>
      </c>
      <c r="N124" s="11" t="s">
        <v>318</v>
      </c>
      <c r="O124" s="11">
        <v>414</v>
      </c>
      <c r="P124" s="11" t="s">
        <v>321</v>
      </c>
      <c r="Q124" s="11">
        <v>324</v>
      </c>
      <c r="R124" s="12"/>
      <c r="S124" s="11" t="s">
        <v>318</v>
      </c>
      <c r="T124" s="11">
        <v>43284</v>
      </c>
      <c r="U124" s="11" t="s">
        <v>323</v>
      </c>
      <c r="V124" s="11" t="s">
        <v>32</v>
      </c>
      <c r="W124" s="11" t="s">
        <v>114</v>
      </c>
      <c r="X124" s="400"/>
      <c r="Y124" s="205">
        <f aca="true" t="shared" si="5" ref="Y124:Y144">Q124*8</f>
        <v>2592</v>
      </c>
      <c r="Z124" s="366"/>
      <c r="AA124" s="217"/>
    </row>
    <row r="125" spans="1:27" ht="34.5" thickBot="1">
      <c r="A125" s="10" t="s">
        <v>433</v>
      </c>
      <c r="B125" s="11">
        <v>309761</v>
      </c>
      <c r="C125" s="11" t="s">
        <v>318</v>
      </c>
      <c r="D125" s="11">
        <v>709</v>
      </c>
      <c r="E125" s="11" t="s">
        <v>325</v>
      </c>
      <c r="F125" s="11">
        <v>14</v>
      </c>
      <c r="G125" s="11" t="s">
        <v>326</v>
      </c>
      <c r="H125" s="11" t="s">
        <v>47</v>
      </c>
      <c r="I125" s="11" t="s">
        <v>28</v>
      </c>
      <c r="J125" s="87" t="s">
        <v>379</v>
      </c>
      <c r="K125" s="11" t="s">
        <v>29</v>
      </c>
      <c r="L125" s="227" t="s">
        <v>30</v>
      </c>
      <c r="M125" s="11">
        <v>309761</v>
      </c>
      <c r="N125" s="11" t="s">
        <v>318</v>
      </c>
      <c r="O125" s="11">
        <v>414</v>
      </c>
      <c r="P125" s="11" t="s">
        <v>325</v>
      </c>
      <c r="Q125" s="136">
        <v>50</v>
      </c>
      <c r="R125" s="12"/>
      <c r="S125" s="11" t="s">
        <v>318</v>
      </c>
      <c r="T125" s="11">
        <v>43284</v>
      </c>
      <c r="U125" s="11" t="s">
        <v>37</v>
      </c>
      <c r="V125" s="11" t="s">
        <v>32</v>
      </c>
      <c r="W125" s="11" t="s">
        <v>56</v>
      </c>
      <c r="X125" s="400"/>
      <c r="Y125" s="205">
        <f t="shared" si="5"/>
        <v>400</v>
      </c>
      <c r="Z125" s="367"/>
      <c r="AA125" s="217"/>
    </row>
    <row r="126" spans="1:27" ht="34.5" thickBot="1">
      <c r="A126" s="10" t="s">
        <v>434</v>
      </c>
      <c r="B126" s="11">
        <v>309761</v>
      </c>
      <c r="C126" s="11" t="s">
        <v>318</v>
      </c>
      <c r="D126" s="11">
        <v>709</v>
      </c>
      <c r="E126" s="11" t="s">
        <v>328</v>
      </c>
      <c r="F126" s="11">
        <v>40</v>
      </c>
      <c r="G126" s="11" t="s">
        <v>326</v>
      </c>
      <c r="H126" s="11" t="s">
        <v>47</v>
      </c>
      <c r="I126" s="11" t="s">
        <v>28</v>
      </c>
      <c r="J126" s="87" t="s">
        <v>379</v>
      </c>
      <c r="K126" s="11" t="s">
        <v>29</v>
      </c>
      <c r="L126" s="227" t="s">
        <v>30</v>
      </c>
      <c r="M126" s="11">
        <v>309761</v>
      </c>
      <c r="N126" s="11" t="s">
        <v>318</v>
      </c>
      <c r="O126" s="11">
        <v>414</v>
      </c>
      <c r="P126" s="11" t="s">
        <v>328</v>
      </c>
      <c r="Q126" s="11">
        <v>144</v>
      </c>
      <c r="R126" s="12"/>
      <c r="S126" s="11" t="s">
        <v>318</v>
      </c>
      <c r="T126" s="11">
        <v>43284</v>
      </c>
      <c r="U126" s="11" t="s">
        <v>37</v>
      </c>
      <c r="V126" s="11" t="s">
        <v>32</v>
      </c>
      <c r="W126" s="11" t="s">
        <v>56</v>
      </c>
      <c r="X126" s="400"/>
      <c r="Y126" s="205">
        <f t="shared" si="5"/>
        <v>1152</v>
      </c>
      <c r="Z126" s="368"/>
      <c r="AA126" s="217"/>
    </row>
    <row r="127" spans="1:27" ht="34.5" thickBot="1">
      <c r="A127" s="10" t="s">
        <v>435</v>
      </c>
      <c r="B127" s="11">
        <v>309761</v>
      </c>
      <c r="C127" s="11" t="s">
        <v>318</v>
      </c>
      <c r="D127" s="11">
        <v>1007</v>
      </c>
      <c r="E127" s="11">
        <v>1104</v>
      </c>
      <c r="F127" s="11">
        <v>137</v>
      </c>
      <c r="G127" s="11" t="s">
        <v>232</v>
      </c>
      <c r="H127" s="11" t="s">
        <v>47</v>
      </c>
      <c r="I127" s="11" t="s">
        <v>28</v>
      </c>
      <c r="J127" s="87" t="s">
        <v>379</v>
      </c>
      <c r="K127" s="11" t="s">
        <v>29</v>
      </c>
      <c r="L127" s="227" t="s">
        <v>30</v>
      </c>
      <c r="M127" s="11">
        <v>309761</v>
      </c>
      <c r="N127" s="11" t="s">
        <v>318</v>
      </c>
      <c r="O127" s="11">
        <v>414</v>
      </c>
      <c r="P127" s="11">
        <v>1104</v>
      </c>
      <c r="Q127" s="11">
        <v>493</v>
      </c>
      <c r="R127" s="12"/>
      <c r="S127" s="11" t="s">
        <v>318</v>
      </c>
      <c r="T127" s="11">
        <v>43284</v>
      </c>
      <c r="U127" s="11" t="s">
        <v>37</v>
      </c>
      <c r="V127" s="11" t="s">
        <v>32</v>
      </c>
      <c r="W127" s="11" t="s">
        <v>253</v>
      </c>
      <c r="X127" s="400"/>
      <c r="Y127" s="205">
        <f t="shared" si="5"/>
        <v>3944</v>
      </c>
      <c r="Z127" s="366"/>
      <c r="AA127" s="217"/>
    </row>
    <row r="128" spans="1:27" ht="34.5" thickBot="1">
      <c r="A128" s="24" t="s">
        <v>436</v>
      </c>
      <c r="B128" s="25">
        <v>309761</v>
      </c>
      <c r="C128" s="25" t="s">
        <v>318</v>
      </c>
      <c r="D128" s="25">
        <v>754</v>
      </c>
      <c r="E128" s="25" t="s">
        <v>331</v>
      </c>
      <c r="F128" s="25">
        <v>534</v>
      </c>
      <c r="G128" s="25" t="s">
        <v>392</v>
      </c>
      <c r="H128" s="25" t="s">
        <v>47</v>
      </c>
      <c r="I128" s="25" t="s">
        <v>28</v>
      </c>
      <c r="J128" s="91" t="s">
        <v>379</v>
      </c>
      <c r="K128" s="25" t="s">
        <v>29</v>
      </c>
      <c r="L128" s="233" t="s">
        <v>30</v>
      </c>
      <c r="M128" s="25">
        <v>309761</v>
      </c>
      <c r="N128" s="25" t="s">
        <v>318</v>
      </c>
      <c r="O128" s="25">
        <v>414</v>
      </c>
      <c r="P128" s="25" t="s">
        <v>331</v>
      </c>
      <c r="Q128" s="25">
        <v>1921</v>
      </c>
      <c r="R128" s="26"/>
      <c r="S128" s="25" t="s">
        <v>318</v>
      </c>
      <c r="T128" s="25">
        <v>43284</v>
      </c>
      <c r="U128" s="25" t="s">
        <v>66</v>
      </c>
      <c r="V128" s="25" t="s">
        <v>32</v>
      </c>
      <c r="W128" s="25" t="s">
        <v>114</v>
      </c>
      <c r="X128" s="405"/>
      <c r="Y128" s="204">
        <f t="shared" si="5"/>
        <v>15368</v>
      </c>
      <c r="Z128" s="394"/>
      <c r="AA128" s="217"/>
    </row>
    <row r="129" spans="1:27" ht="57" thickBot="1">
      <c r="A129" s="52" t="s">
        <v>437</v>
      </c>
      <c r="B129" s="53">
        <v>309761</v>
      </c>
      <c r="C129" s="53" t="s">
        <v>318</v>
      </c>
      <c r="D129" s="53">
        <v>754</v>
      </c>
      <c r="E129" s="53" t="s">
        <v>333</v>
      </c>
      <c r="F129" s="53">
        <v>210</v>
      </c>
      <c r="G129" s="53" t="s">
        <v>334</v>
      </c>
      <c r="H129" s="53" t="s">
        <v>47</v>
      </c>
      <c r="I129" s="53" t="s">
        <v>28</v>
      </c>
      <c r="J129" s="98" t="s">
        <v>379</v>
      </c>
      <c r="K129" s="53" t="s">
        <v>29</v>
      </c>
      <c r="L129" s="234" t="s">
        <v>30</v>
      </c>
      <c r="M129" s="53">
        <v>309761</v>
      </c>
      <c r="N129" s="53" t="s">
        <v>318</v>
      </c>
      <c r="O129" s="53">
        <v>414</v>
      </c>
      <c r="P129" s="53" t="s">
        <v>333</v>
      </c>
      <c r="Q129" s="53">
        <v>755</v>
      </c>
      <c r="R129" s="54"/>
      <c r="S129" s="53" t="s">
        <v>318</v>
      </c>
      <c r="T129" s="53">
        <v>43284</v>
      </c>
      <c r="U129" s="53" t="s">
        <v>66</v>
      </c>
      <c r="V129" s="53" t="s">
        <v>32</v>
      </c>
      <c r="W129" s="53" t="s">
        <v>377</v>
      </c>
      <c r="X129" s="417"/>
      <c r="Y129" s="206">
        <f t="shared" si="5"/>
        <v>6040</v>
      </c>
      <c r="Z129" s="396"/>
      <c r="AA129" s="217"/>
    </row>
    <row r="130" spans="1:27" ht="34.5" thickBot="1">
      <c r="A130" s="24" t="s">
        <v>438</v>
      </c>
      <c r="B130" s="25">
        <v>309761</v>
      </c>
      <c r="C130" s="25" t="s">
        <v>318</v>
      </c>
      <c r="D130" s="25">
        <v>186</v>
      </c>
      <c r="E130" s="25">
        <v>479</v>
      </c>
      <c r="F130" s="25">
        <v>87</v>
      </c>
      <c r="G130" s="25" t="s">
        <v>336</v>
      </c>
      <c r="H130" s="25" t="s">
        <v>47</v>
      </c>
      <c r="I130" s="25" t="s">
        <v>28</v>
      </c>
      <c r="J130" s="91" t="s">
        <v>379</v>
      </c>
      <c r="K130" s="25" t="s">
        <v>29</v>
      </c>
      <c r="L130" s="233" t="s">
        <v>30</v>
      </c>
      <c r="M130" s="25">
        <v>309761</v>
      </c>
      <c r="N130" s="25" t="s">
        <v>318</v>
      </c>
      <c r="O130" s="25">
        <v>509</v>
      </c>
      <c r="P130" s="25">
        <v>479</v>
      </c>
      <c r="Q130" s="25">
        <v>313</v>
      </c>
      <c r="R130" s="26"/>
      <c r="S130" s="25" t="s">
        <v>318</v>
      </c>
      <c r="T130" s="25">
        <v>43284</v>
      </c>
      <c r="U130" s="25" t="s">
        <v>66</v>
      </c>
      <c r="V130" s="25" t="s">
        <v>32</v>
      </c>
      <c r="W130" s="25" t="s">
        <v>114</v>
      </c>
      <c r="X130" s="405"/>
      <c r="Y130" s="204">
        <f t="shared" si="5"/>
        <v>2504</v>
      </c>
      <c r="Z130" s="395"/>
      <c r="AA130" s="217"/>
    </row>
    <row r="131" spans="1:27" ht="135.75" thickBot="1">
      <c r="A131" s="7" t="s">
        <v>439</v>
      </c>
      <c r="B131" s="8">
        <v>309761</v>
      </c>
      <c r="C131" s="8" t="s">
        <v>318</v>
      </c>
      <c r="D131" s="8">
        <v>1027</v>
      </c>
      <c r="E131" s="8">
        <v>1196</v>
      </c>
      <c r="F131" s="8">
        <v>6691</v>
      </c>
      <c r="G131" s="8" t="s">
        <v>493</v>
      </c>
      <c r="H131" s="8" t="s">
        <v>338</v>
      </c>
      <c r="I131" s="8" t="s">
        <v>28</v>
      </c>
      <c r="J131" s="90" t="s">
        <v>379</v>
      </c>
      <c r="K131" s="8" t="s">
        <v>29</v>
      </c>
      <c r="L131" s="235" t="s">
        <v>30</v>
      </c>
      <c r="M131" s="8">
        <v>309761</v>
      </c>
      <c r="N131" s="8" t="s">
        <v>318</v>
      </c>
      <c r="O131" s="8">
        <v>486</v>
      </c>
      <c r="P131" s="8">
        <v>1196</v>
      </c>
      <c r="Q131" s="8">
        <v>6691</v>
      </c>
      <c r="R131" s="9"/>
      <c r="S131" s="8" t="s">
        <v>318</v>
      </c>
      <c r="T131" s="8">
        <v>43284</v>
      </c>
      <c r="U131" s="8" t="s">
        <v>339</v>
      </c>
      <c r="V131" s="8" t="s">
        <v>32</v>
      </c>
      <c r="W131" s="8" t="s">
        <v>60</v>
      </c>
      <c r="X131" s="403"/>
      <c r="Y131" s="207">
        <f t="shared" si="5"/>
        <v>53528</v>
      </c>
      <c r="Z131" s="374"/>
      <c r="AA131" s="217"/>
    </row>
    <row r="132" spans="1:27" ht="45.75" thickBot="1">
      <c r="A132" s="10" t="s">
        <v>440</v>
      </c>
      <c r="B132" s="11">
        <v>309761</v>
      </c>
      <c r="C132" s="11" t="s">
        <v>318</v>
      </c>
      <c r="D132" s="11">
        <v>68</v>
      </c>
      <c r="E132" s="11">
        <v>1195</v>
      </c>
      <c r="F132" s="11">
        <v>199</v>
      </c>
      <c r="G132" s="11" t="s">
        <v>341</v>
      </c>
      <c r="H132" s="11" t="s">
        <v>168</v>
      </c>
      <c r="I132" s="11" t="s">
        <v>28</v>
      </c>
      <c r="J132" s="87" t="s">
        <v>379</v>
      </c>
      <c r="K132" s="11" t="s">
        <v>29</v>
      </c>
      <c r="L132" s="12" t="s">
        <v>30</v>
      </c>
      <c r="M132" s="11">
        <v>309761</v>
      </c>
      <c r="N132" s="11" t="s">
        <v>318</v>
      </c>
      <c r="O132" s="11">
        <v>233</v>
      </c>
      <c r="P132" s="11">
        <v>1195</v>
      </c>
      <c r="Q132" s="11">
        <v>716</v>
      </c>
      <c r="R132" s="12"/>
      <c r="S132" s="11" t="s">
        <v>318</v>
      </c>
      <c r="T132" s="11">
        <v>43284</v>
      </c>
      <c r="U132" s="11" t="s">
        <v>339</v>
      </c>
      <c r="V132" s="11" t="s">
        <v>342</v>
      </c>
      <c r="W132" s="11" t="s">
        <v>463</v>
      </c>
      <c r="X132" s="400"/>
      <c r="Y132" s="205">
        <f t="shared" si="5"/>
        <v>5728</v>
      </c>
      <c r="Z132" s="368"/>
      <c r="AA132" s="217"/>
    </row>
    <row r="133" spans="1:27" ht="45.75" thickBot="1">
      <c r="A133" s="10" t="s">
        <v>441</v>
      </c>
      <c r="B133" s="11">
        <v>309761</v>
      </c>
      <c r="C133" s="11" t="s">
        <v>318</v>
      </c>
      <c r="D133" s="11">
        <v>68</v>
      </c>
      <c r="E133" s="11">
        <v>720</v>
      </c>
      <c r="F133" s="11">
        <v>121</v>
      </c>
      <c r="G133" s="11" t="s">
        <v>344</v>
      </c>
      <c r="H133" s="11" t="s">
        <v>168</v>
      </c>
      <c r="I133" s="11" t="s">
        <v>28</v>
      </c>
      <c r="J133" s="87" t="s">
        <v>379</v>
      </c>
      <c r="K133" s="11" t="s">
        <v>29</v>
      </c>
      <c r="L133" s="12" t="s">
        <v>30</v>
      </c>
      <c r="M133" s="11">
        <v>309761</v>
      </c>
      <c r="N133" s="11" t="s">
        <v>318</v>
      </c>
      <c r="O133" s="11">
        <v>233</v>
      </c>
      <c r="P133" s="11">
        <v>720</v>
      </c>
      <c r="Q133" s="11">
        <v>435</v>
      </c>
      <c r="R133" s="12"/>
      <c r="S133" s="11" t="s">
        <v>318</v>
      </c>
      <c r="T133" s="11">
        <v>43284</v>
      </c>
      <c r="U133" s="11" t="s">
        <v>339</v>
      </c>
      <c r="V133" s="11" t="s">
        <v>32</v>
      </c>
      <c r="W133" s="11" t="s">
        <v>463</v>
      </c>
      <c r="X133" s="400"/>
      <c r="Y133" s="205">
        <f t="shared" si="5"/>
        <v>3480</v>
      </c>
      <c r="Z133" s="366"/>
      <c r="AA133" s="217"/>
    </row>
    <row r="134" spans="1:27" ht="57" thickBot="1">
      <c r="A134" s="10" t="s">
        <v>442</v>
      </c>
      <c r="B134" s="11">
        <v>309761</v>
      </c>
      <c r="C134" s="11" t="s">
        <v>318</v>
      </c>
      <c r="D134" s="11">
        <v>68</v>
      </c>
      <c r="E134" s="11" t="s">
        <v>346</v>
      </c>
      <c r="F134" s="11">
        <v>2157</v>
      </c>
      <c r="G134" s="11" t="s">
        <v>347</v>
      </c>
      <c r="H134" s="11" t="s">
        <v>348</v>
      </c>
      <c r="I134" s="11" t="s">
        <v>28</v>
      </c>
      <c r="J134" s="87" t="s">
        <v>379</v>
      </c>
      <c r="K134" s="11" t="s">
        <v>29</v>
      </c>
      <c r="L134" s="12" t="s">
        <v>30</v>
      </c>
      <c r="M134" s="11">
        <v>309761</v>
      </c>
      <c r="N134" s="11" t="s">
        <v>318</v>
      </c>
      <c r="O134" s="11">
        <v>229</v>
      </c>
      <c r="P134" s="11" t="s">
        <v>346</v>
      </c>
      <c r="Q134" s="11">
        <v>2157</v>
      </c>
      <c r="R134" s="12"/>
      <c r="S134" s="11" t="s">
        <v>318</v>
      </c>
      <c r="T134" s="11">
        <v>43284</v>
      </c>
      <c r="U134" s="11" t="s">
        <v>339</v>
      </c>
      <c r="V134" s="11" t="s">
        <v>32</v>
      </c>
      <c r="W134" s="11" t="s">
        <v>463</v>
      </c>
      <c r="X134" s="400"/>
      <c r="Y134" s="205">
        <f t="shared" si="5"/>
        <v>17256</v>
      </c>
      <c r="Z134" s="367"/>
      <c r="AA134" s="217"/>
    </row>
    <row r="135" spans="1:27" ht="34.5" thickBot="1">
      <c r="A135" s="4" t="s">
        <v>443</v>
      </c>
      <c r="B135" s="5">
        <v>309761</v>
      </c>
      <c r="C135" s="5" t="s">
        <v>318</v>
      </c>
      <c r="D135" s="5">
        <v>186</v>
      </c>
      <c r="E135" s="5" t="s">
        <v>350</v>
      </c>
      <c r="F135" s="5">
        <v>161</v>
      </c>
      <c r="G135" s="5" t="s">
        <v>351</v>
      </c>
      <c r="H135" s="5" t="s">
        <v>47</v>
      </c>
      <c r="I135" s="5" t="s">
        <v>28</v>
      </c>
      <c r="J135" s="93" t="s">
        <v>379</v>
      </c>
      <c r="K135" s="5" t="s">
        <v>29</v>
      </c>
      <c r="L135" s="6" t="s">
        <v>30</v>
      </c>
      <c r="M135" s="5">
        <v>309761</v>
      </c>
      <c r="N135" s="5" t="s">
        <v>318</v>
      </c>
      <c r="O135" s="5">
        <v>414</v>
      </c>
      <c r="P135" s="5" t="s">
        <v>350</v>
      </c>
      <c r="Q135" s="5">
        <v>579</v>
      </c>
      <c r="R135" s="6"/>
      <c r="S135" s="5" t="s">
        <v>318</v>
      </c>
      <c r="T135" s="5">
        <v>43284</v>
      </c>
      <c r="U135" s="5" t="s">
        <v>37</v>
      </c>
      <c r="V135" s="5" t="s">
        <v>32</v>
      </c>
      <c r="W135" s="5" t="s">
        <v>43</v>
      </c>
      <c r="X135" s="398"/>
      <c r="Y135" s="208">
        <f t="shared" si="5"/>
        <v>4632</v>
      </c>
      <c r="Z135" s="362"/>
      <c r="AA135" s="217"/>
    </row>
    <row r="136" spans="1:27" ht="34.5" thickBot="1">
      <c r="A136" s="4" t="s">
        <v>444</v>
      </c>
      <c r="B136" s="5">
        <v>309761</v>
      </c>
      <c r="C136" s="5" t="s">
        <v>318</v>
      </c>
      <c r="D136" s="5">
        <v>186</v>
      </c>
      <c r="E136" s="5" t="s">
        <v>353</v>
      </c>
      <c r="F136" s="5">
        <v>1058</v>
      </c>
      <c r="G136" s="5" t="s">
        <v>46</v>
      </c>
      <c r="H136" s="5" t="s">
        <v>47</v>
      </c>
      <c r="I136" s="5" t="s">
        <v>28</v>
      </c>
      <c r="J136" s="93" t="s">
        <v>379</v>
      </c>
      <c r="K136" s="5" t="s">
        <v>29</v>
      </c>
      <c r="L136" s="6" t="s">
        <v>30</v>
      </c>
      <c r="M136" s="5">
        <v>309761</v>
      </c>
      <c r="N136" s="5" t="s">
        <v>318</v>
      </c>
      <c r="O136" s="5">
        <v>414</v>
      </c>
      <c r="P136" s="5" t="s">
        <v>353</v>
      </c>
      <c r="Q136" s="5">
        <v>3805</v>
      </c>
      <c r="R136" s="6"/>
      <c r="S136" s="5" t="s">
        <v>318</v>
      </c>
      <c r="T136" s="5">
        <v>43284</v>
      </c>
      <c r="U136" s="5" t="s">
        <v>37</v>
      </c>
      <c r="V136" s="5" t="s">
        <v>32</v>
      </c>
      <c r="W136" s="5" t="s">
        <v>43</v>
      </c>
      <c r="X136" s="398"/>
      <c r="Y136" s="208">
        <f t="shared" si="5"/>
        <v>30440</v>
      </c>
      <c r="Z136" s="363"/>
      <c r="AA136" s="217"/>
    </row>
    <row r="137" spans="1:27" ht="34.5" thickBot="1">
      <c r="A137" s="60" t="s">
        <v>445</v>
      </c>
      <c r="B137" s="63">
        <v>309761</v>
      </c>
      <c r="C137" s="63" t="s">
        <v>318</v>
      </c>
      <c r="D137" s="63">
        <v>186</v>
      </c>
      <c r="E137" s="63" t="s">
        <v>355</v>
      </c>
      <c r="F137" s="63">
        <v>1504</v>
      </c>
      <c r="G137" s="63" t="s">
        <v>356</v>
      </c>
      <c r="H137" s="63" t="s">
        <v>47</v>
      </c>
      <c r="I137" s="63" t="s">
        <v>28</v>
      </c>
      <c r="J137" s="195" t="s">
        <v>379</v>
      </c>
      <c r="K137" s="63" t="s">
        <v>29</v>
      </c>
      <c r="L137" s="196" t="s">
        <v>30</v>
      </c>
      <c r="M137" s="63">
        <v>309761</v>
      </c>
      <c r="N137" s="63" t="s">
        <v>318</v>
      </c>
      <c r="O137" s="63">
        <v>414</v>
      </c>
      <c r="P137" s="63" t="s">
        <v>355</v>
      </c>
      <c r="Q137" s="63">
        <v>5409</v>
      </c>
      <c r="R137" s="196"/>
      <c r="S137" s="63" t="s">
        <v>318</v>
      </c>
      <c r="T137" s="63">
        <v>43284</v>
      </c>
      <c r="U137" s="63" t="s">
        <v>37</v>
      </c>
      <c r="V137" s="63" t="s">
        <v>32</v>
      </c>
      <c r="W137" s="63" t="s">
        <v>43</v>
      </c>
      <c r="X137" s="398"/>
      <c r="Y137" s="208">
        <f t="shared" si="5"/>
        <v>43272</v>
      </c>
      <c r="Z137" s="363"/>
      <c r="AA137" s="217"/>
    </row>
    <row r="138" spans="1:27" ht="34.5" thickBot="1">
      <c r="A138" s="197" t="s">
        <v>446</v>
      </c>
      <c r="B138" s="181">
        <v>309761</v>
      </c>
      <c r="C138" s="181" t="s">
        <v>318</v>
      </c>
      <c r="D138" s="181">
        <v>169</v>
      </c>
      <c r="E138" s="181" t="s">
        <v>393</v>
      </c>
      <c r="F138" s="181">
        <v>478</v>
      </c>
      <c r="G138" s="181" t="s">
        <v>394</v>
      </c>
      <c r="H138" s="181" t="s">
        <v>168</v>
      </c>
      <c r="I138" s="181" t="s">
        <v>28</v>
      </c>
      <c r="J138" s="198" t="s">
        <v>379</v>
      </c>
      <c r="K138" s="181" t="s">
        <v>29</v>
      </c>
      <c r="L138" s="199" t="s">
        <v>30</v>
      </c>
      <c r="M138" s="181">
        <v>309761</v>
      </c>
      <c r="N138" s="181" t="s">
        <v>318</v>
      </c>
      <c r="O138" s="181">
        <v>227</v>
      </c>
      <c r="P138" s="181" t="s">
        <v>393</v>
      </c>
      <c r="Q138" s="181">
        <v>7474</v>
      </c>
      <c r="R138" s="199"/>
      <c r="S138" s="181" t="s">
        <v>318</v>
      </c>
      <c r="T138" s="181">
        <v>43284</v>
      </c>
      <c r="U138" s="181" t="s">
        <v>31</v>
      </c>
      <c r="V138" s="181" t="s">
        <v>32</v>
      </c>
      <c r="W138" s="181" t="s">
        <v>294</v>
      </c>
      <c r="X138" s="418"/>
      <c r="Y138" s="209">
        <f t="shared" si="5"/>
        <v>59792</v>
      </c>
      <c r="Z138" s="376"/>
      <c r="AA138" s="217"/>
    </row>
    <row r="139" spans="1:27" ht="45.75" thickBot="1">
      <c r="A139" s="127" t="s">
        <v>447</v>
      </c>
      <c r="B139" s="128">
        <v>309761</v>
      </c>
      <c r="C139" s="128" t="s">
        <v>318</v>
      </c>
      <c r="D139" s="128">
        <v>169</v>
      </c>
      <c r="E139" s="128">
        <v>472</v>
      </c>
      <c r="F139" s="128">
        <v>190</v>
      </c>
      <c r="G139" s="128" t="s">
        <v>304</v>
      </c>
      <c r="H139" s="128" t="s">
        <v>168</v>
      </c>
      <c r="I139" s="128" t="s">
        <v>28</v>
      </c>
      <c r="J139" s="129" t="s">
        <v>379</v>
      </c>
      <c r="K139" s="128" t="s">
        <v>29</v>
      </c>
      <c r="L139" s="130" t="s">
        <v>30</v>
      </c>
      <c r="M139" s="128">
        <v>309761</v>
      </c>
      <c r="N139" s="128" t="s">
        <v>318</v>
      </c>
      <c r="O139" s="128">
        <v>227</v>
      </c>
      <c r="P139" s="128">
        <v>472</v>
      </c>
      <c r="Q139" s="128">
        <v>683</v>
      </c>
      <c r="R139" s="130"/>
      <c r="S139" s="128" t="s">
        <v>318</v>
      </c>
      <c r="T139" s="128">
        <v>43284</v>
      </c>
      <c r="U139" s="128" t="s">
        <v>339</v>
      </c>
      <c r="V139" s="128" t="s">
        <v>32</v>
      </c>
      <c r="W139" s="128" t="s">
        <v>463</v>
      </c>
      <c r="X139" s="416"/>
      <c r="Y139" s="210">
        <f t="shared" si="5"/>
        <v>5464</v>
      </c>
      <c r="Z139" s="366"/>
      <c r="AA139" s="217"/>
    </row>
    <row r="140" spans="1:27" ht="34.5" thickBot="1">
      <c r="A140" s="127" t="s">
        <v>448</v>
      </c>
      <c r="B140" s="128">
        <v>309761</v>
      </c>
      <c r="C140" s="128" t="s">
        <v>318</v>
      </c>
      <c r="D140" s="128">
        <v>169</v>
      </c>
      <c r="E140" s="128">
        <v>536</v>
      </c>
      <c r="F140" s="128">
        <v>108</v>
      </c>
      <c r="G140" s="128" t="s">
        <v>304</v>
      </c>
      <c r="H140" s="128" t="s">
        <v>47</v>
      </c>
      <c r="I140" s="128" t="s">
        <v>28</v>
      </c>
      <c r="J140" s="129" t="s">
        <v>379</v>
      </c>
      <c r="K140" s="128" t="s">
        <v>29</v>
      </c>
      <c r="L140" s="130" t="s">
        <v>30</v>
      </c>
      <c r="M140" s="128">
        <v>309761</v>
      </c>
      <c r="N140" s="128" t="s">
        <v>318</v>
      </c>
      <c r="O140" s="128">
        <v>57</v>
      </c>
      <c r="P140" s="128">
        <v>536</v>
      </c>
      <c r="Q140" s="128">
        <v>389</v>
      </c>
      <c r="R140" s="130"/>
      <c r="S140" s="128" t="s">
        <v>318</v>
      </c>
      <c r="T140" s="128">
        <v>43284</v>
      </c>
      <c r="U140" s="128" t="s">
        <v>31</v>
      </c>
      <c r="V140" s="128" t="s">
        <v>32</v>
      </c>
      <c r="W140" s="128" t="s">
        <v>463</v>
      </c>
      <c r="X140" s="416"/>
      <c r="Y140" s="210">
        <f t="shared" si="5"/>
        <v>3112</v>
      </c>
      <c r="Z140" s="367"/>
      <c r="AA140" s="217"/>
    </row>
    <row r="141" spans="1:27" ht="45.75" thickBot="1">
      <c r="A141" s="197" t="s">
        <v>449</v>
      </c>
      <c r="B141" s="181">
        <v>309761</v>
      </c>
      <c r="C141" s="181" t="s">
        <v>318</v>
      </c>
      <c r="D141" s="181">
        <v>169</v>
      </c>
      <c r="E141" s="181" t="s">
        <v>395</v>
      </c>
      <c r="F141" s="181">
        <v>1130</v>
      </c>
      <c r="G141" s="181" t="s">
        <v>396</v>
      </c>
      <c r="H141" s="181" t="s">
        <v>389</v>
      </c>
      <c r="I141" s="181" t="s">
        <v>28</v>
      </c>
      <c r="J141" s="198" t="s">
        <v>379</v>
      </c>
      <c r="K141" s="181" t="s">
        <v>29</v>
      </c>
      <c r="L141" s="199" t="s">
        <v>30</v>
      </c>
      <c r="M141" s="181">
        <v>309761</v>
      </c>
      <c r="N141" s="181" t="s">
        <v>318</v>
      </c>
      <c r="O141" s="181">
        <v>227</v>
      </c>
      <c r="P141" s="181" t="s">
        <v>395</v>
      </c>
      <c r="Q141" s="181">
        <v>9819</v>
      </c>
      <c r="R141" s="199"/>
      <c r="S141" s="181" t="s">
        <v>318</v>
      </c>
      <c r="T141" s="181">
        <v>43284</v>
      </c>
      <c r="U141" s="181" t="s">
        <v>31</v>
      </c>
      <c r="V141" s="181" t="s">
        <v>32</v>
      </c>
      <c r="W141" s="168" t="s">
        <v>294</v>
      </c>
      <c r="X141" s="418"/>
      <c r="Y141" s="211">
        <f t="shared" si="5"/>
        <v>78552</v>
      </c>
      <c r="Z141" s="376"/>
      <c r="AA141" s="217"/>
    </row>
    <row r="142" spans="1:27" ht="34.5" thickBot="1">
      <c r="A142" s="225" t="s">
        <v>450</v>
      </c>
      <c r="B142" s="220">
        <v>309761</v>
      </c>
      <c r="C142" s="220" t="s">
        <v>318</v>
      </c>
      <c r="D142" s="220">
        <v>169</v>
      </c>
      <c r="E142" s="220">
        <v>1106</v>
      </c>
      <c r="F142" s="220">
        <v>384</v>
      </c>
      <c r="G142" s="220" t="s">
        <v>232</v>
      </c>
      <c r="H142" s="220" t="s">
        <v>168</v>
      </c>
      <c r="I142" s="220" t="s">
        <v>28</v>
      </c>
      <c r="J142" s="221" t="s">
        <v>379</v>
      </c>
      <c r="K142" s="220" t="s">
        <v>29</v>
      </c>
      <c r="L142" s="222" t="s">
        <v>30</v>
      </c>
      <c r="M142" s="220">
        <v>309761</v>
      </c>
      <c r="N142" s="220" t="s">
        <v>318</v>
      </c>
      <c r="O142" s="220">
        <v>57</v>
      </c>
      <c r="P142" s="220">
        <v>1106</v>
      </c>
      <c r="Q142" s="220">
        <v>1327</v>
      </c>
      <c r="R142" s="222"/>
      <c r="S142" s="220" t="s">
        <v>318</v>
      </c>
      <c r="T142" s="220">
        <v>43284</v>
      </c>
      <c r="U142" s="220" t="s">
        <v>31</v>
      </c>
      <c r="V142" s="220" t="s">
        <v>32</v>
      </c>
      <c r="W142" s="220" t="s">
        <v>43</v>
      </c>
      <c r="X142" s="419"/>
      <c r="Y142" s="223">
        <f t="shared" si="5"/>
        <v>10616</v>
      </c>
      <c r="Z142" s="364"/>
      <c r="AA142" s="217"/>
    </row>
    <row r="143" spans="1:27" ht="45.75" thickBot="1">
      <c r="A143" s="225" t="s">
        <v>451</v>
      </c>
      <c r="B143" s="220">
        <v>309761</v>
      </c>
      <c r="C143" s="220" t="s">
        <v>318</v>
      </c>
      <c r="D143" s="220">
        <v>169</v>
      </c>
      <c r="E143" s="220">
        <v>1107</v>
      </c>
      <c r="F143" s="220">
        <v>262</v>
      </c>
      <c r="G143" s="220" t="s">
        <v>397</v>
      </c>
      <c r="H143" s="220" t="s">
        <v>168</v>
      </c>
      <c r="I143" s="220" t="s">
        <v>28</v>
      </c>
      <c r="J143" s="221" t="s">
        <v>379</v>
      </c>
      <c r="K143" s="220" t="s">
        <v>29</v>
      </c>
      <c r="L143" s="222" t="s">
        <v>30</v>
      </c>
      <c r="M143" s="220">
        <v>309761</v>
      </c>
      <c r="N143" s="220" t="s">
        <v>318</v>
      </c>
      <c r="O143" s="220">
        <v>227</v>
      </c>
      <c r="P143" s="220">
        <v>1107</v>
      </c>
      <c r="Q143" s="220">
        <v>942</v>
      </c>
      <c r="R143" s="222"/>
      <c r="S143" s="220" t="s">
        <v>318</v>
      </c>
      <c r="T143" s="220">
        <v>43284</v>
      </c>
      <c r="U143" s="220" t="s">
        <v>31</v>
      </c>
      <c r="V143" s="220" t="s">
        <v>32</v>
      </c>
      <c r="W143" s="220" t="s">
        <v>43</v>
      </c>
      <c r="X143" s="419"/>
      <c r="Y143" s="224">
        <f t="shared" si="5"/>
        <v>7536</v>
      </c>
      <c r="Z143" s="362"/>
      <c r="AA143" s="217"/>
    </row>
    <row r="144" spans="1:27" ht="34.5" thickBot="1">
      <c r="A144" s="187" t="s">
        <v>452</v>
      </c>
      <c r="B144" s="188">
        <v>309761</v>
      </c>
      <c r="C144" s="188" t="s">
        <v>318</v>
      </c>
      <c r="D144" s="188">
        <v>169</v>
      </c>
      <c r="E144" s="188">
        <v>1116</v>
      </c>
      <c r="F144" s="188">
        <v>490</v>
      </c>
      <c r="G144" s="188" t="s">
        <v>398</v>
      </c>
      <c r="H144" s="188" t="s">
        <v>389</v>
      </c>
      <c r="I144" s="188" t="s">
        <v>28</v>
      </c>
      <c r="J144" s="189" t="s">
        <v>379</v>
      </c>
      <c r="K144" s="188" t="s">
        <v>29</v>
      </c>
      <c r="L144" s="190" t="s">
        <v>30</v>
      </c>
      <c r="M144" s="188">
        <v>309761</v>
      </c>
      <c r="N144" s="188" t="s">
        <v>318</v>
      </c>
      <c r="O144" s="188">
        <v>227</v>
      </c>
      <c r="P144" s="188">
        <v>1116</v>
      </c>
      <c r="Q144" s="188">
        <v>1762</v>
      </c>
      <c r="R144" s="190"/>
      <c r="S144" s="188" t="s">
        <v>318</v>
      </c>
      <c r="T144" s="188">
        <v>43284</v>
      </c>
      <c r="U144" s="188" t="s">
        <v>31</v>
      </c>
      <c r="V144" s="188" t="s">
        <v>47</v>
      </c>
      <c r="W144" s="191" t="s">
        <v>294</v>
      </c>
      <c r="X144" s="173"/>
      <c r="Y144" s="212">
        <f t="shared" si="5"/>
        <v>14096</v>
      </c>
      <c r="Z144" s="375"/>
      <c r="AA144" s="217"/>
    </row>
    <row r="145" spans="1:27" ht="16.5" thickBot="1" thickTop="1">
      <c r="A145" s="34"/>
      <c r="B145" s="29"/>
      <c r="C145" s="29"/>
      <c r="D145" s="29"/>
      <c r="E145" s="29"/>
      <c r="F145" s="29"/>
      <c r="G145" s="29"/>
      <c r="H145" s="29"/>
      <c r="I145" s="29"/>
      <c r="J145" s="94"/>
      <c r="K145" s="29"/>
      <c r="L145" s="30"/>
      <c r="M145" s="29"/>
      <c r="N145" s="29"/>
      <c r="O145" s="29"/>
      <c r="P145" s="29"/>
      <c r="Q145" s="29"/>
      <c r="R145" s="30"/>
      <c r="S145" s="29"/>
      <c r="T145" s="29"/>
      <c r="U145" s="29"/>
      <c r="V145" s="29"/>
      <c r="W145" s="29"/>
      <c r="X145" s="114"/>
      <c r="Y145" s="213"/>
      <c r="Z145" s="297"/>
      <c r="AA145" s="217"/>
    </row>
    <row r="146" spans="1:27" ht="46.5" thickBot="1" thickTop="1">
      <c r="A146" s="4" t="s">
        <v>453</v>
      </c>
      <c r="B146" s="5">
        <v>309745</v>
      </c>
      <c r="C146" s="5" t="s">
        <v>358</v>
      </c>
      <c r="D146" s="5">
        <v>309</v>
      </c>
      <c r="E146" s="5" t="s">
        <v>359</v>
      </c>
      <c r="F146" s="5">
        <v>124</v>
      </c>
      <c r="G146" s="5" t="s">
        <v>360</v>
      </c>
      <c r="H146" s="5" t="s">
        <v>168</v>
      </c>
      <c r="I146" s="5" t="s">
        <v>28</v>
      </c>
      <c r="J146" s="93" t="s">
        <v>379</v>
      </c>
      <c r="K146" s="5" t="s">
        <v>29</v>
      </c>
      <c r="L146" s="6" t="s">
        <v>30</v>
      </c>
      <c r="M146" s="5">
        <v>309745</v>
      </c>
      <c r="N146" s="5" t="s">
        <v>358</v>
      </c>
      <c r="O146" s="5">
        <v>253</v>
      </c>
      <c r="P146" s="5" t="s">
        <v>359</v>
      </c>
      <c r="Q146" s="5">
        <v>446</v>
      </c>
      <c r="R146" s="6"/>
      <c r="S146" s="5" t="s">
        <v>358</v>
      </c>
      <c r="T146" s="5">
        <v>43284</v>
      </c>
      <c r="U146" s="5" t="s">
        <v>37</v>
      </c>
      <c r="V146" s="5" t="s">
        <v>32</v>
      </c>
      <c r="W146" s="5" t="s">
        <v>43</v>
      </c>
      <c r="X146" s="398"/>
      <c r="Y146" s="214">
        <f>Q146*8</f>
        <v>3568</v>
      </c>
      <c r="Z146" s="365"/>
      <c r="AA146" s="217"/>
    </row>
    <row r="147" spans="1:27" ht="57" thickBot="1">
      <c r="A147" s="4" t="s">
        <v>454</v>
      </c>
      <c r="B147" s="5">
        <v>309745</v>
      </c>
      <c r="C147" s="5" t="s">
        <v>358</v>
      </c>
      <c r="D147" s="5">
        <v>255</v>
      </c>
      <c r="E147" s="5" t="s">
        <v>362</v>
      </c>
      <c r="F147" s="5">
        <v>342</v>
      </c>
      <c r="G147" s="5" t="s">
        <v>363</v>
      </c>
      <c r="H147" s="5" t="s">
        <v>47</v>
      </c>
      <c r="I147" s="5" t="s">
        <v>313</v>
      </c>
      <c r="J147" s="93" t="s">
        <v>379</v>
      </c>
      <c r="K147" s="5" t="s">
        <v>29</v>
      </c>
      <c r="L147" s="6" t="s">
        <v>30</v>
      </c>
      <c r="M147" s="5">
        <v>309745</v>
      </c>
      <c r="N147" s="5" t="s">
        <v>358</v>
      </c>
      <c r="O147" s="5">
        <v>288</v>
      </c>
      <c r="P147" s="5" t="s">
        <v>362</v>
      </c>
      <c r="Q147" s="5">
        <v>1231</v>
      </c>
      <c r="R147" s="6"/>
      <c r="S147" s="5" t="s">
        <v>358</v>
      </c>
      <c r="T147" s="5">
        <v>43284</v>
      </c>
      <c r="U147" s="5" t="s">
        <v>37</v>
      </c>
      <c r="V147" s="5" t="s">
        <v>32</v>
      </c>
      <c r="W147" s="5" t="s">
        <v>43</v>
      </c>
      <c r="X147" s="398"/>
      <c r="Y147" s="214">
        <f>Q147*8</f>
        <v>9848</v>
      </c>
      <c r="Z147" s="364"/>
      <c r="AA147" s="217"/>
    </row>
    <row r="148" spans="1:27" ht="45.75" thickBot="1">
      <c r="A148" s="135" t="s">
        <v>455</v>
      </c>
      <c r="B148" s="136">
        <v>309745</v>
      </c>
      <c r="C148" s="136" t="s">
        <v>358</v>
      </c>
      <c r="D148" s="136">
        <v>180</v>
      </c>
      <c r="E148" s="136" t="s">
        <v>391</v>
      </c>
      <c r="F148" s="136"/>
      <c r="G148" s="136" t="s">
        <v>214</v>
      </c>
      <c r="H148" s="136" t="s">
        <v>168</v>
      </c>
      <c r="I148" s="136" t="s">
        <v>28</v>
      </c>
      <c r="J148" s="137" t="s">
        <v>379</v>
      </c>
      <c r="K148" s="136" t="s">
        <v>29</v>
      </c>
      <c r="L148" s="138" t="s">
        <v>30</v>
      </c>
      <c r="M148" s="136">
        <v>309745</v>
      </c>
      <c r="N148" s="136" t="s">
        <v>358</v>
      </c>
      <c r="O148" s="136">
        <v>131</v>
      </c>
      <c r="P148" s="136" t="s">
        <v>391</v>
      </c>
      <c r="Q148" s="136">
        <v>189</v>
      </c>
      <c r="R148" s="138"/>
      <c r="S148" s="136" t="s">
        <v>358</v>
      </c>
      <c r="T148" s="136">
        <v>43284</v>
      </c>
      <c r="U148" s="136" t="s">
        <v>339</v>
      </c>
      <c r="V148" s="136" t="s">
        <v>32</v>
      </c>
      <c r="W148" s="136" t="s">
        <v>56</v>
      </c>
      <c r="X148" s="411"/>
      <c r="Y148" s="205">
        <f>Q148*8</f>
        <v>1512</v>
      </c>
      <c r="Z148" s="367"/>
      <c r="AA148" s="217"/>
    </row>
    <row r="149" spans="1:27" ht="90.75" thickBot="1">
      <c r="A149" s="4" t="s">
        <v>456</v>
      </c>
      <c r="B149" s="5">
        <v>309745</v>
      </c>
      <c r="C149" s="5" t="s">
        <v>358</v>
      </c>
      <c r="D149" s="5">
        <v>255</v>
      </c>
      <c r="E149" s="5" t="s">
        <v>365</v>
      </c>
      <c r="F149" s="5">
        <v>342</v>
      </c>
      <c r="G149" s="5" t="s">
        <v>366</v>
      </c>
      <c r="H149" s="5" t="s">
        <v>47</v>
      </c>
      <c r="I149" s="5" t="s">
        <v>28</v>
      </c>
      <c r="J149" s="93" t="s">
        <v>379</v>
      </c>
      <c r="K149" s="5" t="s">
        <v>29</v>
      </c>
      <c r="L149" s="6" t="s">
        <v>30</v>
      </c>
      <c r="M149" s="5">
        <v>309745</v>
      </c>
      <c r="N149" s="5" t="s">
        <v>358</v>
      </c>
      <c r="O149" s="5">
        <v>288</v>
      </c>
      <c r="P149" s="5" t="s">
        <v>365</v>
      </c>
      <c r="Q149" s="5">
        <v>3122</v>
      </c>
      <c r="R149" s="6"/>
      <c r="S149" s="5" t="s">
        <v>358</v>
      </c>
      <c r="T149" s="5">
        <v>43284</v>
      </c>
      <c r="U149" s="5" t="s">
        <v>37</v>
      </c>
      <c r="V149" s="118" t="s">
        <v>32</v>
      </c>
      <c r="W149" s="118" t="s">
        <v>43</v>
      </c>
      <c r="X149" s="406"/>
      <c r="Y149" s="214">
        <f>Q149*8</f>
        <v>24976</v>
      </c>
      <c r="Z149" s="363"/>
      <c r="AA149" s="217"/>
    </row>
    <row r="150" spans="1:27" ht="34.5" thickBot="1">
      <c r="A150" s="10" t="s">
        <v>457</v>
      </c>
      <c r="B150" s="11">
        <v>309745</v>
      </c>
      <c r="C150" s="11" t="s">
        <v>368</v>
      </c>
      <c r="D150" s="11">
        <v>309</v>
      </c>
      <c r="E150" s="11">
        <v>658</v>
      </c>
      <c r="F150" s="11">
        <v>33</v>
      </c>
      <c r="G150" s="11" t="s">
        <v>369</v>
      </c>
      <c r="H150" s="11" t="s">
        <v>47</v>
      </c>
      <c r="I150" s="11" t="s">
        <v>28</v>
      </c>
      <c r="J150" s="87" t="s">
        <v>379</v>
      </c>
      <c r="K150" s="11" t="s">
        <v>29</v>
      </c>
      <c r="L150" s="12" t="s">
        <v>30</v>
      </c>
      <c r="M150" s="11">
        <v>309745</v>
      </c>
      <c r="N150" s="11" t="s">
        <v>358</v>
      </c>
      <c r="O150" s="11">
        <v>253</v>
      </c>
      <c r="P150" s="11">
        <v>658</v>
      </c>
      <c r="Q150" s="11">
        <v>119</v>
      </c>
      <c r="R150" s="12"/>
      <c r="S150" s="11" t="s">
        <v>358</v>
      </c>
      <c r="T150" s="11">
        <v>43284</v>
      </c>
      <c r="U150" s="11" t="s">
        <v>37</v>
      </c>
      <c r="V150" s="11" t="s">
        <v>32</v>
      </c>
      <c r="W150" s="11" t="s">
        <v>56</v>
      </c>
      <c r="X150" s="400"/>
      <c r="Y150" s="205">
        <f>Q150*8</f>
        <v>952</v>
      </c>
      <c r="Z150" s="366"/>
      <c r="AA150" s="217"/>
    </row>
    <row r="151" spans="1:27" ht="45.75" thickBot="1">
      <c r="A151" s="10" t="s">
        <v>458</v>
      </c>
      <c r="B151" s="11">
        <v>309745</v>
      </c>
      <c r="C151" s="11" t="s">
        <v>358</v>
      </c>
      <c r="D151" s="11">
        <v>309</v>
      </c>
      <c r="E151" s="11" t="s">
        <v>371</v>
      </c>
      <c r="F151" s="39" t="s">
        <v>372</v>
      </c>
      <c r="G151" s="11" t="s">
        <v>373</v>
      </c>
      <c r="H151" s="11" t="s">
        <v>47</v>
      </c>
      <c r="I151" s="11" t="s">
        <v>28</v>
      </c>
      <c r="J151" s="87" t="s">
        <v>379</v>
      </c>
      <c r="K151" s="11" t="s">
        <v>29</v>
      </c>
      <c r="L151" s="12" t="s">
        <v>30</v>
      </c>
      <c r="M151" s="11">
        <v>309745</v>
      </c>
      <c r="N151" s="19" t="s">
        <v>358</v>
      </c>
      <c r="O151" s="19">
        <v>253</v>
      </c>
      <c r="P151" s="19" t="s">
        <v>371</v>
      </c>
      <c r="Q151" s="19">
        <v>2765</v>
      </c>
      <c r="R151" s="20"/>
      <c r="S151" s="19" t="s">
        <v>358</v>
      </c>
      <c r="T151" s="19">
        <v>43284</v>
      </c>
      <c r="U151" s="42" t="s">
        <v>339</v>
      </c>
      <c r="V151" s="42" t="s">
        <v>32</v>
      </c>
      <c r="W151" s="19" t="s">
        <v>56</v>
      </c>
      <c r="X151" s="420"/>
      <c r="Y151" s="205">
        <f>Q151*8</f>
        <v>22120</v>
      </c>
      <c r="Z151" s="367"/>
      <c r="AA151" s="217"/>
    </row>
    <row r="152" spans="14:26" ht="32.25" customHeight="1" thickBot="1">
      <c r="N152" s="441" t="s">
        <v>374</v>
      </c>
      <c r="O152" s="442"/>
      <c r="P152" s="443"/>
      <c r="Q152" s="65">
        <f>SUM(Q7:Q151)</f>
        <v>317259</v>
      </c>
      <c r="R152" s="66"/>
      <c r="S152" s="66"/>
      <c r="T152" s="66"/>
      <c r="U152" s="66"/>
      <c r="V152" s="66"/>
      <c r="W152" s="66"/>
      <c r="X152" s="66"/>
      <c r="Y152" s="67">
        <f>SUM(Y7:Y151)</f>
        <v>2377454.42</v>
      </c>
      <c r="Z152" s="298"/>
    </row>
    <row r="153" spans="14:27" ht="15.75" thickBot="1">
      <c r="N153" s="55" t="s">
        <v>479</v>
      </c>
      <c r="O153" s="55"/>
      <c r="P153" s="55"/>
      <c r="Q153" s="192">
        <f>SUM(Q7:Q8,Q19:Q21,Q33:Q38,Q42,Q43,Q53,Q99:Q100,Q101,Q118)</f>
        <v>49486</v>
      </c>
      <c r="R153" s="192"/>
      <c r="S153" s="192"/>
      <c r="T153" s="192"/>
      <c r="U153" s="192"/>
      <c r="V153" s="192"/>
      <c r="W153" s="192"/>
      <c r="X153" s="192"/>
      <c r="Y153" s="194">
        <f>SUM(Y7:Y8,Y19,Y20,Y21,Y33:Y38,Y42,Y43,Y53,Y99:Y100,Y101,Y118)</f>
        <v>395888</v>
      </c>
      <c r="AA153" s="193"/>
    </row>
    <row r="154" spans="14:27" ht="15.75" thickBot="1">
      <c r="N154" s="444" t="s">
        <v>469</v>
      </c>
      <c r="O154" s="445"/>
      <c r="P154" s="446"/>
      <c r="Q154" s="158">
        <f>SUM(Q75,Q93,Q105,Q113,Q114,Q115,Q117,Q119,Q121,Q138,Q141,Q144)</f>
        <v>31919</v>
      </c>
      <c r="R154" s="158"/>
      <c r="S154" s="158"/>
      <c r="T154" s="158"/>
      <c r="U154" s="158"/>
      <c r="V154" s="158"/>
      <c r="W154" s="158"/>
      <c r="X154" s="158"/>
      <c r="Y154" s="159">
        <f>SUM(Y75,Y93,Y105,Y113,Y114,Y115,Y117,Y119,Y121,Y138,Y141,Y144)</f>
        <v>255352</v>
      </c>
      <c r="AA154" s="193"/>
    </row>
    <row r="155" spans="14:27" ht="15.75" thickBot="1">
      <c r="N155" s="421" t="s">
        <v>470</v>
      </c>
      <c r="O155" s="422"/>
      <c r="P155" s="423"/>
      <c r="Q155" s="68">
        <f>SUM(Q14,Q18,Q66)</f>
        <v>1932</v>
      </c>
      <c r="R155" s="68"/>
      <c r="S155" s="68"/>
      <c r="T155" s="68"/>
      <c r="U155" s="68"/>
      <c r="V155" s="68"/>
      <c r="W155" s="68"/>
      <c r="X155" s="68"/>
      <c r="Y155" s="69">
        <f>SUM(Y14,Y18,Y66)</f>
        <v>15456</v>
      </c>
      <c r="AA155" s="193"/>
    </row>
    <row r="156" spans="14:27" ht="15.75" thickBot="1">
      <c r="N156" s="56" t="s">
        <v>472</v>
      </c>
      <c r="O156" s="56"/>
      <c r="P156" s="56"/>
      <c r="Q156" s="70">
        <f>SUM(Q15:Q17,Q129)</f>
        <v>2770</v>
      </c>
      <c r="R156" s="70"/>
      <c r="S156" s="70"/>
      <c r="T156" s="70"/>
      <c r="U156" s="70"/>
      <c r="V156" s="70"/>
      <c r="W156" s="70"/>
      <c r="X156" s="70"/>
      <c r="Y156" s="71">
        <f>SUM(Y15:Y17,Y129)</f>
        <v>22160</v>
      </c>
      <c r="AA156" s="193"/>
    </row>
    <row r="157" spans="10:27" ht="15.75" thickBot="1">
      <c r="J157" s="193"/>
      <c r="N157" s="427" t="s">
        <v>473</v>
      </c>
      <c r="O157" s="428"/>
      <c r="P157" s="429"/>
      <c r="Q157" s="72">
        <f>SUM(Q29,Q67,Q77,Q89,Q98,Q123,Q128,Q130)</f>
        <v>28354</v>
      </c>
      <c r="R157" s="72"/>
      <c r="S157" s="72"/>
      <c r="T157" s="72"/>
      <c r="U157" s="72"/>
      <c r="V157" s="72"/>
      <c r="W157" s="72"/>
      <c r="X157" s="72"/>
      <c r="Y157" s="73">
        <f>SUM(Y29,Y67,Y77,Y89,Y98,Y123,Y128,Y130)</f>
        <v>226832</v>
      </c>
      <c r="AA157" s="193"/>
    </row>
    <row r="158" spans="14:27" ht="15.75" thickBot="1">
      <c r="N158" s="57" t="s">
        <v>474</v>
      </c>
      <c r="O158" s="57"/>
      <c r="P158" s="57"/>
      <c r="Q158" s="74">
        <f>SUM(Q71)</f>
        <v>74305</v>
      </c>
      <c r="R158" s="74"/>
      <c r="S158" s="74"/>
      <c r="T158" s="74"/>
      <c r="U158" s="74"/>
      <c r="V158" s="74"/>
      <c r="W158" s="74"/>
      <c r="X158" s="74"/>
      <c r="Y158" s="75">
        <f>SUM(Y71)</f>
        <v>433822.42</v>
      </c>
      <c r="AA158" s="193"/>
    </row>
    <row r="159" spans="14:27" ht="15.75" thickBot="1">
      <c r="N159" s="58" t="s">
        <v>475</v>
      </c>
      <c r="O159" s="58"/>
      <c r="P159" s="58"/>
      <c r="Q159" s="76">
        <f>SUM(Q9:Q11,Q30,Q40,Q41,Q44:Q47,Q52,Q56:Q58,Q68,Q73:Q74,Q83:Q84,Q86:Q87,Q135:Q137,Q142:Q143,Q146:Q147,Q149)</f>
        <v>55570</v>
      </c>
      <c r="R159" s="76"/>
      <c r="S159" s="76"/>
      <c r="T159" s="76"/>
      <c r="U159" s="76"/>
      <c r="V159" s="76"/>
      <c r="W159" s="76"/>
      <c r="X159" s="76"/>
      <c r="Y159" s="77">
        <f>SUM(Y9:Y11,Y30,Y40,Y41,Y44:Y47,Y52,Y56:Y58,Y68,Y73:Y74,Y83:Y84,Y86:Y87,Y135:Y137,Y142:Y143,Y146:Y147,Y149)</f>
        <v>444560</v>
      </c>
      <c r="AA159" s="219"/>
    </row>
    <row r="160" spans="14:27" ht="15.75" thickBot="1">
      <c r="N160" s="430" t="s">
        <v>476</v>
      </c>
      <c r="O160" s="431"/>
      <c r="P160" s="432"/>
      <c r="Q160" s="78">
        <f>SUM(Q12,Q22,Q70,Q76,Q79,Q97,Q131)</f>
        <v>15041</v>
      </c>
      <c r="R160" s="78"/>
      <c r="S160" s="78"/>
      <c r="T160" s="78"/>
      <c r="U160" s="78"/>
      <c r="V160" s="78"/>
      <c r="W160" s="78"/>
      <c r="X160" s="78"/>
      <c r="Y160" s="79">
        <f>SUM(Y12,Y22,Y70,Y76,Y79,Y97,Y131)</f>
        <v>120328</v>
      </c>
      <c r="AA160" s="193"/>
    </row>
    <row r="161" spans="14:27" ht="15.75" thickBot="1">
      <c r="N161" s="424" t="s">
        <v>477</v>
      </c>
      <c r="O161" s="425"/>
      <c r="P161" s="426"/>
      <c r="Q161" s="80">
        <f>SUM(Q13,Q23,Q25:Q28,Q31:Q32,Q39,Q48,Q49,Q50,Q51,Q54:Q55,Q59:Q65,Q69,Q78,Q80:Q82,Q85,Q88,Q90,Q91,Q102,Q103,Q106:Q110,Q116,Q120,Q124:Q127,Q132:Q134,Q139:Q140,Q148,Q150:Q151)</f>
        <v>43635</v>
      </c>
      <c r="R161" s="80"/>
      <c r="S161" s="80"/>
      <c r="T161" s="80"/>
      <c r="U161" s="80"/>
      <c r="V161" s="80"/>
      <c r="W161" s="80"/>
      <c r="X161" s="80"/>
      <c r="Y161" s="81">
        <f>SUM(Y13,Y23,Y25:Y28,Y31:Y32,Y39,Y48,Y49,Y50,Y51,Y54:Y55,Y59:Y65,Y69,Y78,Y80:Y82,Y85,Y88,Y90,Y91,Y102,Y103,Y106:Y110,Y116,Y120,Y124:Y127,Y132:Y134,Y139:Y140,Y148,Y150:Y151)</f>
        <v>349080</v>
      </c>
      <c r="AA161" s="193"/>
    </row>
    <row r="162" spans="14:27" ht="15.75" thickBot="1">
      <c r="N162" s="59" t="s">
        <v>478</v>
      </c>
      <c r="O162" s="59"/>
      <c r="P162" s="59"/>
      <c r="Q162" s="82">
        <f>SUM(Q24,Q94:Q96,Q104,Q111:Q112)</f>
        <v>14247</v>
      </c>
      <c r="R162" s="82"/>
      <c r="S162" s="82"/>
      <c r="T162" s="82"/>
      <c r="U162" s="82"/>
      <c r="V162" s="82"/>
      <c r="W162" s="82"/>
      <c r="X162" s="82"/>
      <c r="Y162" s="83">
        <f>SUM(Y24,Y94:Y96,Y104,Y111:Y112)</f>
        <v>113976</v>
      </c>
      <c r="AA162" s="193"/>
    </row>
    <row r="163" spans="14:27" ht="26.25" customHeight="1" thickBot="1">
      <c r="N163" s="99" t="s">
        <v>528</v>
      </c>
      <c r="O163" s="99"/>
      <c r="P163" s="99"/>
      <c r="Q163" s="100">
        <f>SUM(Q153:Q162)</f>
        <v>317259</v>
      </c>
      <c r="R163" s="100"/>
      <c r="S163" s="100"/>
      <c r="T163" s="100"/>
      <c r="U163" s="100"/>
      <c r="V163" s="100"/>
      <c r="W163" s="100"/>
      <c r="X163" s="100"/>
      <c r="Y163" s="101">
        <f>SUM(Y153:Y162)</f>
        <v>2377454.42</v>
      </c>
      <c r="AA163" s="193"/>
    </row>
    <row r="166" spans="17:25" ht="15">
      <c r="Q166" s="193"/>
      <c r="Y166" s="193"/>
    </row>
  </sheetData>
  <sheetProtection/>
  <mergeCells count="35">
    <mergeCell ref="A3:A6"/>
    <mergeCell ref="B5:L5"/>
    <mergeCell ref="M3:R5"/>
    <mergeCell ref="H24:H25"/>
    <mergeCell ref="I24:I25"/>
    <mergeCell ref="J24:J25"/>
    <mergeCell ref="K24:K25"/>
    <mergeCell ref="L24:L25"/>
    <mergeCell ref="B3:L3"/>
    <mergeCell ref="B4:L4"/>
    <mergeCell ref="A24:A25"/>
    <mergeCell ref="B24:B25"/>
    <mergeCell ref="C24:C25"/>
    <mergeCell ref="D24:D25"/>
    <mergeCell ref="E24:E25"/>
    <mergeCell ref="M24:M25"/>
    <mergeCell ref="F24:F25"/>
    <mergeCell ref="G24:G25"/>
    <mergeCell ref="Z3:Z6"/>
    <mergeCell ref="Y3:Y6"/>
    <mergeCell ref="W3:W6"/>
    <mergeCell ref="X3:X6"/>
    <mergeCell ref="N155:P155"/>
    <mergeCell ref="N161:P161"/>
    <mergeCell ref="N157:P157"/>
    <mergeCell ref="N160:P160"/>
    <mergeCell ref="V3:V6"/>
    <mergeCell ref="U3:U6"/>
    <mergeCell ref="S3:S6"/>
    <mergeCell ref="T3:T6"/>
    <mergeCell ref="N24:N25"/>
    <mergeCell ref="O24:O25"/>
    <mergeCell ref="P24:P25"/>
    <mergeCell ref="N152:P152"/>
    <mergeCell ref="N154:P15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40">
      <selection activeCell="H47" sqref="H47"/>
    </sheetView>
  </sheetViews>
  <sheetFormatPr defaultColWidth="9.140625" defaultRowHeight="15"/>
  <cols>
    <col min="1" max="1" width="4.00390625" style="0" customWidth="1"/>
    <col min="2" max="2" width="9.7109375" style="0" customWidth="1"/>
    <col min="3" max="3" width="7.140625" style="0" customWidth="1"/>
    <col min="4" max="4" width="7.7109375" style="0" customWidth="1"/>
    <col min="5" max="5" width="8.7109375" style="0" customWidth="1"/>
    <col min="8" max="8" width="8.28125" style="0" customWidth="1"/>
    <col min="9" max="9" width="7.57421875" style="0" customWidth="1"/>
    <col min="10" max="10" width="5.421875" style="0" customWidth="1"/>
    <col min="11" max="11" width="6.7109375" style="0" customWidth="1"/>
    <col min="12" max="12" width="7.140625" style="0" customWidth="1"/>
    <col min="13" max="13" width="8.421875" style="0" customWidth="1"/>
    <col min="14" max="14" width="8.7109375" style="0" customWidth="1"/>
    <col min="15" max="15" width="5.7109375" style="0" customWidth="1"/>
    <col min="16" max="16" width="7.28125" style="0" customWidth="1"/>
    <col min="17" max="17" width="8.421875" style="0" customWidth="1"/>
    <col min="19" max="19" width="7.421875" style="0" customWidth="1"/>
    <col min="20" max="20" width="6.00390625" style="0" customWidth="1"/>
    <col min="21" max="22" width="7.421875" style="0" customWidth="1"/>
    <col min="23" max="23" width="8.00390625" style="0" customWidth="1"/>
    <col min="24" max="24" width="10.00390625" style="0" bestFit="1" customWidth="1"/>
    <col min="25" max="25" width="7.7109375" style="0" customWidth="1"/>
  </cols>
  <sheetData>
    <row r="1" ht="18.75">
      <c r="J1" s="40" t="s">
        <v>485</v>
      </c>
    </row>
    <row r="2" ht="15.75" thickBot="1"/>
    <row r="3" spans="1:25" ht="15.75" thickTop="1">
      <c r="A3" s="470" t="s">
        <v>0</v>
      </c>
      <c r="B3" s="473"/>
      <c r="C3" s="474"/>
      <c r="D3" s="474"/>
      <c r="E3" s="474"/>
      <c r="F3" s="474"/>
      <c r="G3" s="474"/>
      <c r="H3" s="474"/>
      <c r="I3" s="474"/>
      <c r="J3" s="474"/>
      <c r="K3" s="474"/>
      <c r="L3" s="475"/>
      <c r="M3" s="473" t="s">
        <v>2</v>
      </c>
      <c r="N3" s="474"/>
      <c r="O3" s="474"/>
      <c r="P3" s="474"/>
      <c r="Q3" s="474"/>
      <c r="R3" s="475"/>
      <c r="S3" s="489" t="s">
        <v>3</v>
      </c>
      <c r="T3" s="483" t="s">
        <v>4</v>
      </c>
      <c r="U3" s="483" t="s">
        <v>5</v>
      </c>
      <c r="V3" s="483" t="s">
        <v>6</v>
      </c>
      <c r="W3" s="483" t="s">
        <v>7</v>
      </c>
      <c r="X3" s="486" t="s">
        <v>378</v>
      </c>
      <c r="Y3" s="470" t="s">
        <v>405</v>
      </c>
    </row>
    <row r="4" spans="1:25" ht="15.75" thickBot="1">
      <c r="A4" s="471"/>
      <c r="B4" s="479" t="s">
        <v>1</v>
      </c>
      <c r="C4" s="480"/>
      <c r="D4" s="480"/>
      <c r="E4" s="480"/>
      <c r="F4" s="480"/>
      <c r="G4" s="480"/>
      <c r="H4" s="480"/>
      <c r="I4" s="480"/>
      <c r="J4" s="480"/>
      <c r="K4" s="480"/>
      <c r="L4" s="481"/>
      <c r="M4" s="476"/>
      <c r="N4" s="477"/>
      <c r="O4" s="477"/>
      <c r="P4" s="477"/>
      <c r="Q4" s="477"/>
      <c r="R4" s="478"/>
      <c r="S4" s="490"/>
      <c r="T4" s="484"/>
      <c r="U4" s="484"/>
      <c r="V4" s="484"/>
      <c r="W4" s="484"/>
      <c r="X4" s="487"/>
      <c r="Y4" s="471"/>
    </row>
    <row r="5" spans="1:25" ht="16.5" thickBot="1" thickTop="1">
      <c r="A5" s="471"/>
      <c r="B5" s="479"/>
      <c r="C5" s="480"/>
      <c r="D5" s="480"/>
      <c r="E5" s="480"/>
      <c r="F5" s="480"/>
      <c r="G5" s="480"/>
      <c r="H5" s="480"/>
      <c r="I5" s="480"/>
      <c r="J5" s="480"/>
      <c r="K5" s="480"/>
      <c r="L5" s="481"/>
      <c r="M5" s="479"/>
      <c r="N5" s="480"/>
      <c r="O5" s="480"/>
      <c r="P5" s="480"/>
      <c r="Q5" s="480"/>
      <c r="R5" s="481"/>
      <c r="S5" s="490"/>
      <c r="T5" s="484"/>
      <c r="U5" s="484"/>
      <c r="V5" s="484"/>
      <c r="W5" s="484"/>
      <c r="X5" s="487"/>
      <c r="Y5" s="471"/>
    </row>
    <row r="6" spans="1:25" ht="61.5" thickBot="1" thickTop="1">
      <c r="A6" s="472"/>
      <c r="B6" s="294" t="s">
        <v>8</v>
      </c>
      <c r="C6" s="294" t="s">
        <v>9</v>
      </c>
      <c r="D6" s="294" t="s">
        <v>10</v>
      </c>
      <c r="E6" s="294" t="s">
        <v>11</v>
      </c>
      <c r="F6" s="294" t="s">
        <v>12</v>
      </c>
      <c r="G6" s="294" t="s">
        <v>13</v>
      </c>
      <c r="H6" s="294" t="s">
        <v>14</v>
      </c>
      <c r="I6" s="294" t="s">
        <v>15</v>
      </c>
      <c r="J6" s="294" t="s">
        <v>16</v>
      </c>
      <c r="K6" s="294" t="s">
        <v>17</v>
      </c>
      <c r="L6" s="294" t="s">
        <v>18</v>
      </c>
      <c r="M6" s="295" t="s">
        <v>8</v>
      </c>
      <c r="N6" s="295" t="s">
        <v>9</v>
      </c>
      <c r="O6" s="295" t="s">
        <v>19</v>
      </c>
      <c r="P6" s="295" t="s">
        <v>20</v>
      </c>
      <c r="Q6" s="295" t="s">
        <v>519</v>
      </c>
      <c r="R6" s="295" t="s">
        <v>22</v>
      </c>
      <c r="S6" s="491"/>
      <c r="T6" s="485"/>
      <c r="U6" s="485"/>
      <c r="V6" s="485"/>
      <c r="W6" s="485"/>
      <c r="X6" s="488"/>
      <c r="Y6" s="472"/>
    </row>
    <row r="7" spans="1:25" ht="181.5" thickBot="1" thickTop="1">
      <c r="A7" s="27" t="s">
        <v>23</v>
      </c>
      <c r="B7" s="8">
        <v>309672</v>
      </c>
      <c r="C7" s="8" t="s">
        <v>24</v>
      </c>
      <c r="D7" s="8">
        <v>984</v>
      </c>
      <c r="E7" s="8" t="s">
        <v>217</v>
      </c>
      <c r="F7" s="8">
        <v>531</v>
      </c>
      <c r="G7" s="28" t="s">
        <v>218</v>
      </c>
      <c r="H7" s="8" t="s">
        <v>219</v>
      </c>
      <c r="I7" s="8" t="s">
        <v>42</v>
      </c>
      <c r="J7" s="90" t="s">
        <v>381</v>
      </c>
      <c r="K7" s="8" t="s">
        <v>29</v>
      </c>
      <c r="L7" s="9" t="s">
        <v>30</v>
      </c>
      <c r="M7" s="8">
        <v>309672</v>
      </c>
      <c r="N7" s="8" t="s">
        <v>24</v>
      </c>
      <c r="O7" s="8">
        <v>603</v>
      </c>
      <c r="P7" s="8" t="s">
        <v>217</v>
      </c>
      <c r="Q7" s="8">
        <v>1909</v>
      </c>
      <c r="R7" s="9"/>
      <c r="S7" s="8" t="s">
        <v>24</v>
      </c>
      <c r="T7" s="8">
        <v>43284</v>
      </c>
      <c r="U7" s="8" t="s">
        <v>37</v>
      </c>
      <c r="V7" s="8" t="s">
        <v>32</v>
      </c>
      <c r="W7" s="8" t="s">
        <v>53</v>
      </c>
      <c r="X7" s="207">
        <v>242250</v>
      </c>
      <c r="Y7" s="302" t="s">
        <v>489</v>
      </c>
    </row>
    <row r="8" spans="1:25" ht="46.5" thickBot="1" thickTop="1">
      <c r="A8" s="27" t="s">
        <v>34</v>
      </c>
      <c r="B8" s="8">
        <v>309672</v>
      </c>
      <c r="C8" s="8" t="s">
        <v>24</v>
      </c>
      <c r="D8" s="8">
        <v>1075</v>
      </c>
      <c r="E8" s="8" t="s">
        <v>85</v>
      </c>
      <c r="F8" s="8" t="s">
        <v>86</v>
      </c>
      <c r="G8" s="8" t="s">
        <v>487</v>
      </c>
      <c r="H8" s="8" t="s">
        <v>32</v>
      </c>
      <c r="I8" s="8" t="s">
        <v>65</v>
      </c>
      <c r="J8" s="90" t="s">
        <v>379</v>
      </c>
      <c r="K8" s="8" t="s">
        <v>29</v>
      </c>
      <c r="L8" s="9" t="s">
        <v>30</v>
      </c>
      <c r="M8" s="8">
        <v>309672</v>
      </c>
      <c r="N8" s="8" t="s">
        <v>24</v>
      </c>
      <c r="O8" s="8">
        <v>381</v>
      </c>
      <c r="P8" s="8" t="s">
        <v>85</v>
      </c>
      <c r="Q8" s="8">
        <v>407</v>
      </c>
      <c r="R8" s="9"/>
      <c r="S8" s="8" t="s">
        <v>24</v>
      </c>
      <c r="T8" s="8">
        <v>43284</v>
      </c>
      <c r="U8" s="8" t="s">
        <v>37</v>
      </c>
      <c r="V8" s="8" t="s">
        <v>32</v>
      </c>
      <c r="W8" s="8" t="s">
        <v>53</v>
      </c>
      <c r="X8" s="207">
        <v>275629.2</v>
      </c>
      <c r="Y8" s="260" t="s">
        <v>488</v>
      </c>
    </row>
    <row r="9" spans="1:25" ht="46.5" thickBot="1" thickTop="1">
      <c r="A9" s="27" t="s">
        <v>38</v>
      </c>
      <c r="B9" s="8">
        <v>309672</v>
      </c>
      <c r="C9" s="8" t="s">
        <v>24</v>
      </c>
      <c r="D9" s="8">
        <v>868</v>
      </c>
      <c r="E9" s="8" t="s">
        <v>51</v>
      </c>
      <c r="F9" s="8">
        <v>577</v>
      </c>
      <c r="G9" s="8" t="s">
        <v>52</v>
      </c>
      <c r="H9" s="8" t="s">
        <v>47</v>
      </c>
      <c r="I9" s="8" t="s">
        <v>28</v>
      </c>
      <c r="J9" s="86" t="s">
        <v>379</v>
      </c>
      <c r="K9" s="8" t="s">
        <v>29</v>
      </c>
      <c r="L9" s="9" t="s">
        <v>30</v>
      </c>
      <c r="M9" s="8">
        <v>309672</v>
      </c>
      <c r="N9" s="8" t="s">
        <v>24</v>
      </c>
      <c r="O9" s="8">
        <v>855</v>
      </c>
      <c r="P9" s="8" t="s">
        <v>51</v>
      </c>
      <c r="Q9" s="8">
        <v>2076</v>
      </c>
      <c r="R9" s="9"/>
      <c r="S9" s="8" t="s">
        <v>24</v>
      </c>
      <c r="T9" s="8">
        <v>43284</v>
      </c>
      <c r="U9" s="8" t="s">
        <v>37</v>
      </c>
      <c r="V9" s="8" t="s">
        <v>32</v>
      </c>
      <c r="W9" s="50" t="s">
        <v>53</v>
      </c>
      <c r="X9" s="207">
        <v>120019.32</v>
      </c>
      <c r="Y9" s="261" t="s">
        <v>490</v>
      </c>
    </row>
    <row r="10" spans="1:25" ht="35.25" thickBot="1" thickTop="1">
      <c r="A10" s="236" t="s">
        <v>44</v>
      </c>
      <c r="B10" s="14">
        <v>309672</v>
      </c>
      <c r="C10" s="14" t="s">
        <v>24</v>
      </c>
      <c r="D10" s="14">
        <v>716</v>
      </c>
      <c r="E10" s="14" t="s">
        <v>58</v>
      </c>
      <c r="F10" s="14">
        <v>457</v>
      </c>
      <c r="G10" s="14" t="s">
        <v>59</v>
      </c>
      <c r="H10" s="14" t="s">
        <v>47</v>
      </c>
      <c r="I10" s="14" t="s">
        <v>28</v>
      </c>
      <c r="J10" s="88" t="s">
        <v>379</v>
      </c>
      <c r="K10" s="14" t="s">
        <v>29</v>
      </c>
      <c r="L10" s="15" t="s">
        <v>30</v>
      </c>
      <c r="M10" s="14">
        <v>309672</v>
      </c>
      <c r="N10" s="14" t="s">
        <v>24</v>
      </c>
      <c r="O10" s="14">
        <v>855</v>
      </c>
      <c r="P10" s="14" t="s">
        <v>58</v>
      </c>
      <c r="Q10" s="14">
        <v>1644</v>
      </c>
      <c r="R10" s="15"/>
      <c r="S10" s="14" t="s">
        <v>24</v>
      </c>
      <c r="T10" s="14">
        <v>43284</v>
      </c>
      <c r="U10" s="14" t="s">
        <v>60</v>
      </c>
      <c r="V10" s="51" t="s">
        <v>32</v>
      </c>
      <c r="W10" s="51" t="s">
        <v>61</v>
      </c>
      <c r="X10" s="107">
        <v>137088</v>
      </c>
      <c r="Y10" s="304"/>
    </row>
    <row r="11" spans="1:25" ht="35.25" thickBot="1" thickTop="1">
      <c r="A11" s="236" t="s">
        <v>48</v>
      </c>
      <c r="B11" s="14">
        <v>309672</v>
      </c>
      <c r="C11" s="14" t="s">
        <v>24</v>
      </c>
      <c r="D11" s="14">
        <v>716</v>
      </c>
      <c r="E11" s="14" t="s">
        <v>58</v>
      </c>
      <c r="F11" s="14">
        <v>457</v>
      </c>
      <c r="G11" s="14" t="s">
        <v>59</v>
      </c>
      <c r="H11" s="14" t="s">
        <v>47</v>
      </c>
      <c r="I11" s="14" t="s">
        <v>28</v>
      </c>
      <c r="J11" s="88" t="s">
        <v>379</v>
      </c>
      <c r="K11" s="14" t="s">
        <v>29</v>
      </c>
      <c r="L11" s="15" t="s">
        <v>30</v>
      </c>
      <c r="M11" s="14">
        <v>309672</v>
      </c>
      <c r="N11" s="14" t="s">
        <v>24</v>
      </c>
      <c r="O11" s="14">
        <v>855</v>
      </c>
      <c r="P11" s="14" t="s">
        <v>58</v>
      </c>
      <c r="Q11" s="14">
        <v>1644</v>
      </c>
      <c r="R11" s="15"/>
      <c r="S11" s="14" t="s">
        <v>24</v>
      </c>
      <c r="T11" s="14">
        <v>43284</v>
      </c>
      <c r="U11" s="14" t="s">
        <v>60</v>
      </c>
      <c r="V11" s="51" t="s">
        <v>32</v>
      </c>
      <c r="W11" s="51" t="s">
        <v>518</v>
      </c>
      <c r="X11" s="229">
        <v>12434.63</v>
      </c>
      <c r="Y11" s="237"/>
    </row>
    <row r="12" spans="1:25" ht="91.5" thickBot="1" thickTop="1">
      <c r="A12" s="340" t="s">
        <v>50</v>
      </c>
      <c r="B12" s="2">
        <v>309672</v>
      </c>
      <c r="C12" s="2" t="s">
        <v>24</v>
      </c>
      <c r="D12" s="2">
        <v>1162</v>
      </c>
      <c r="E12" s="2" t="s">
        <v>25</v>
      </c>
      <c r="F12" s="2">
        <v>669.23</v>
      </c>
      <c r="G12" s="2" t="s">
        <v>26</v>
      </c>
      <c r="H12" s="2" t="s">
        <v>27</v>
      </c>
      <c r="I12" s="2" t="s">
        <v>28</v>
      </c>
      <c r="J12" s="84" t="s">
        <v>379</v>
      </c>
      <c r="K12" s="2" t="s">
        <v>29</v>
      </c>
      <c r="L12" s="3" t="s">
        <v>30</v>
      </c>
      <c r="M12" s="2">
        <v>309672</v>
      </c>
      <c r="N12" s="2" t="s">
        <v>24</v>
      </c>
      <c r="O12" s="2">
        <v>955</v>
      </c>
      <c r="P12" s="2" t="s">
        <v>25</v>
      </c>
      <c r="Q12" s="2">
        <v>2407</v>
      </c>
      <c r="R12" s="3"/>
      <c r="S12" s="2" t="s">
        <v>24</v>
      </c>
      <c r="T12" s="2">
        <v>43284</v>
      </c>
      <c r="U12" s="2" t="s">
        <v>31</v>
      </c>
      <c r="V12" s="2" t="s">
        <v>32</v>
      </c>
      <c r="W12" s="2" t="s">
        <v>33</v>
      </c>
      <c r="X12" s="303">
        <v>40875.28</v>
      </c>
      <c r="Y12" s="263"/>
    </row>
    <row r="13" spans="1:25" ht="91.5" thickBot="1" thickTop="1">
      <c r="A13" s="340" t="s">
        <v>54</v>
      </c>
      <c r="B13" s="2">
        <v>309672</v>
      </c>
      <c r="C13" s="2" t="s">
        <v>24</v>
      </c>
      <c r="D13" s="2">
        <v>1157</v>
      </c>
      <c r="E13" s="2" t="s">
        <v>35</v>
      </c>
      <c r="F13" s="2">
        <v>1029.57</v>
      </c>
      <c r="G13" s="2" t="s">
        <v>36</v>
      </c>
      <c r="H13" s="2" t="s">
        <v>27</v>
      </c>
      <c r="I13" s="2" t="s">
        <v>28</v>
      </c>
      <c r="J13" s="84" t="s">
        <v>379</v>
      </c>
      <c r="K13" s="2" t="s">
        <v>29</v>
      </c>
      <c r="L13" s="3" t="s">
        <v>30</v>
      </c>
      <c r="M13" s="2">
        <v>309672</v>
      </c>
      <c r="N13" s="2" t="s">
        <v>24</v>
      </c>
      <c r="O13" s="2">
        <v>943</v>
      </c>
      <c r="P13" s="2" t="s">
        <v>35</v>
      </c>
      <c r="Q13" s="2">
        <v>3703</v>
      </c>
      <c r="R13" s="3"/>
      <c r="S13" s="2" t="s">
        <v>24</v>
      </c>
      <c r="T13" s="2">
        <v>43284</v>
      </c>
      <c r="U13" s="2" t="s">
        <v>37</v>
      </c>
      <c r="V13" s="2" t="s">
        <v>32</v>
      </c>
      <c r="W13" s="2" t="s">
        <v>33</v>
      </c>
      <c r="X13" s="103">
        <v>488796</v>
      </c>
      <c r="Y13" s="263"/>
    </row>
    <row r="14" spans="1:25" ht="91.5" thickBot="1" thickTop="1">
      <c r="A14" s="340" t="s">
        <v>57</v>
      </c>
      <c r="B14" s="2">
        <v>309672</v>
      </c>
      <c r="C14" s="2" t="s">
        <v>24</v>
      </c>
      <c r="D14" s="2">
        <v>1162</v>
      </c>
      <c r="E14" s="2" t="s">
        <v>77</v>
      </c>
      <c r="F14" s="2">
        <v>2191.76</v>
      </c>
      <c r="G14" s="2" t="s">
        <v>78</v>
      </c>
      <c r="H14" s="2" t="s">
        <v>27</v>
      </c>
      <c r="I14" s="2" t="s">
        <v>28</v>
      </c>
      <c r="J14" s="41" t="s">
        <v>379</v>
      </c>
      <c r="K14" s="2" t="s">
        <v>29</v>
      </c>
      <c r="L14" s="3" t="s">
        <v>30</v>
      </c>
      <c r="M14" s="2">
        <v>309672</v>
      </c>
      <c r="N14" s="2" t="s">
        <v>24</v>
      </c>
      <c r="O14" s="2">
        <v>955</v>
      </c>
      <c r="P14" s="2" t="s">
        <v>77</v>
      </c>
      <c r="Q14" s="2">
        <v>7883</v>
      </c>
      <c r="R14" s="3"/>
      <c r="S14" s="2" t="s">
        <v>24</v>
      </c>
      <c r="T14" s="2">
        <v>43284</v>
      </c>
      <c r="U14" s="2" t="s">
        <v>37</v>
      </c>
      <c r="V14" s="2" t="s">
        <v>32</v>
      </c>
      <c r="W14" s="2" t="s">
        <v>33</v>
      </c>
      <c r="X14" s="103">
        <v>1820973</v>
      </c>
      <c r="Y14" s="263"/>
    </row>
    <row r="15" spans="1:25" ht="91.5" thickBot="1" thickTop="1">
      <c r="A15" s="340" t="s">
        <v>62</v>
      </c>
      <c r="B15" s="2">
        <v>309672</v>
      </c>
      <c r="C15" s="2" t="s">
        <v>24</v>
      </c>
      <c r="D15" s="2">
        <v>1159</v>
      </c>
      <c r="E15" s="2">
        <v>1241</v>
      </c>
      <c r="F15" s="2" t="s">
        <v>483</v>
      </c>
      <c r="G15" s="2" t="s">
        <v>80</v>
      </c>
      <c r="H15" s="2" t="s">
        <v>27</v>
      </c>
      <c r="I15" s="2" t="s">
        <v>28</v>
      </c>
      <c r="J15" s="41" t="s">
        <v>379</v>
      </c>
      <c r="K15" s="2" t="s">
        <v>29</v>
      </c>
      <c r="L15" s="3" t="s">
        <v>30</v>
      </c>
      <c r="M15" s="2">
        <v>309672</v>
      </c>
      <c r="N15" s="2" t="s">
        <v>24</v>
      </c>
      <c r="O15" s="2">
        <v>949</v>
      </c>
      <c r="P15" s="2">
        <v>1241</v>
      </c>
      <c r="Q15" s="2">
        <v>10077</v>
      </c>
      <c r="R15" s="3"/>
      <c r="S15" s="2" t="s">
        <v>24</v>
      </c>
      <c r="T15" s="2">
        <v>43284</v>
      </c>
      <c r="U15" s="2" t="s">
        <v>37</v>
      </c>
      <c r="V15" s="2" t="s">
        <v>32</v>
      </c>
      <c r="W15" s="2" t="s">
        <v>33</v>
      </c>
      <c r="X15" s="103">
        <v>2311617</v>
      </c>
      <c r="Y15" s="263"/>
    </row>
    <row r="16" spans="1:25" ht="91.5" thickBot="1" thickTop="1">
      <c r="A16" s="340" t="s">
        <v>68</v>
      </c>
      <c r="B16" s="2">
        <v>309672</v>
      </c>
      <c r="C16" s="2" t="s">
        <v>24</v>
      </c>
      <c r="D16" s="2">
        <v>1159</v>
      </c>
      <c r="E16" s="2" t="s">
        <v>82</v>
      </c>
      <c r="F16" s="2">
        <v>735.97</v>
      </c>
      <c r="G16" s="2" t="s">
        <v>83</v>
      </c>
      <c r="H16" s="2" t="s">
        <v>27</v>
      </c>
      <c r="I16" s="2" t="s">
        <v>28</v>
      </c>
      <c r="J16" s="41" t="s">
        <v>379</v>
      </c>
      <c r="K16" s="2" t="s">
        <v>29</v>
      </c>
      <c r="L16" s="3" t="s">
        <v>30</v>
      </c>
      <c r="M16" s="2">
        <v>309672</v>
      </c>
      <c r="N16" s="2" t="s">
        <v>24</v>
      </c>
      <c r="O16" s="2">
        <v>949</v>
      </c>
      <c r="P16" s="2" t="s">
        <v>82</v>
      </c>
      <c r="Q16" s="2">
        <v>2647</v>
      </c>
      <c r="R16" s="3"/>
      <c r="S16" s="2" t="s">
        <v>24</v>
      </c>
      <c r="T16" s="2">
        <v>43284</v>
      </c>
      <c r="U16" s="2" t="s">
        <v>37</v>
      </c>
      <c r="V16" s="2" t="s">
        <v>32</v>
      </c>
      <c r="W16" s="2" t="s">
        <v>33</v>
      </c>
      <c r="X16" s="103">
        <v>611457</v>
      </c>
      <c r="Y16" s="263"/>
    </row>
    <row r="17" spans="1:25" ht="91.5" thickBot="1" thickTop="1">
      <c r="A17" s="340" t="s">
        <v>71</v>
      </c>
      <c r="B17" s="44">
        <v>309672</v>
      </c>
      <c r="C17" s="45" t="s">
        <v>24</v>
      </c>
      <c r="D17" s="45">
        <v>1162</v>
      </c>
      <c r="E17" s="45">
        <v>1108</v>
      </c>
      <c r="F17" s="45">
        <v>954.22</v>
      </c>
      <c r="G17" s="47" t="s">
        <v>376</v>
      </c>
      <c r="H17" s="45" t="s">
        <v>27</v>
      </c>
      <c r="I17" s="45" t="s">
        <v>28</v>
      </c>
      <c r="J17" s="84" t="s">
        <v>379</v>
      </c>
      <c r="K17" s="45" t="s">
        <v>29</v>
      </c>
      <c r="L17" s="48" t="s">
        <v>30</v>
      </c>
      <c r="M17" s="44">
        <v>309672</v>
      </c>
      <c r="N17" s="45" t="s">
        <v>24</v>
      </c>
      <c r="O17" s="45">
        <v>955</v>
      </c>
      <c r="P17" s="45">
        <v>1108</v>
      </c>
      <c r="Q17" s="45">
        <v>3432</v>
      </c>
      <c r="R17" s="48"/>
      <c r="S17" s="44" t="s">
        <v>24</v>
      </c>
      <c r="T17" s="45">
        <v>43284</v>
      </c>
      <c r="U17" s="45" t="s">
        <v>37</v>
      </c>
      <c r="V17" s="45" t="s">
        <v>32</v>
      </c>
      <c r="W17" s="45" t="s">
        <v>33</v>
      </c>
      <c r="X17" s="112">
        <v>50048.17</v>
      </c>
      <c r="Y17" s="238"/>
    </row>
    <row r="18" spans="1:25" ht="91.5" thickBot="1" thickTop="1">
      <c r="A18" s="340" t="s">
        <v>73</v>
      </c>
      <c r="B18" s="2">
        <v>309672</v>
      </c>
      <c r="C18" s="2" t="s">
        <v>24</v>
      </c>
      <c r="D18" s="2">
        <v>1162</v>
      </c>
      <c r="E18" s="2" t="s">
        <v>127</v>
      </c>
      <c r="F18" s="2">
        <v>360.33</v>
      </c>
      <c r="G18" s="2" t="s">
        <v>128</v>
      </c>
      <c r="H18" s="2" t="s">
        <v>27</v>
      </c>
      <c r="I18" s="2" t="s">
        <v>28</v>
      </c>
      <c r="J18" s="41" t="s">
        <v>379</v>
      </c>
      <c r="K18" s="2" t="s">
        <v>29</v>
      </c>
      <c r="L18" s="3" t="s">
        <v>30</v>
      </c>
      <c r="M18" s="2">
        <v>309672</v>
      </c>
      <c r="N18" s="2" t="s">
        <v>24</v>
      </c>
      <c r="O18" s="2">
        <v>955</v>
      </c>
      <c r="P18" s="2" t="s">
        <v>127</v>
      </c>
      <c r="Q18" s="2">
        <v>1296</v>
      </c>
      <c r="R18" s="3"/>
      <c r="S18" s="2" t="s">
        <v>24</v>
      </c>
      <c r="T18" s="2">
        <v>43284</v>
      </c>
      <c r="U18" s="2" t="s">
        <v>37</v>
      </c>
      <c r="V18" s="2" t="s">
        <v>32</v>
      </c>
      <c r="W18" s="2" t="s">
        <v>33</v>
      </c>
      <c r="X18" s="112">
        <v>15103.97</v>
      </c>
      <c r="Y18" s="262"/>
    </row>
    <row r="19" spans="1:25" ht="91.5" thickBot="1" thickTop="1">
      <c r="A19" s="340" t="s">
        <v>76</v>
      </c>
      <c r="B19" s="44">
        <v>309672</v>
      </c>
      <c r="C19" s="45" t="s">
        <v>24</v>
      </c>
      <c r="D19" s="45">
        <v>1162</v>
      </c>
      <c r="E19" s="45" t="s">
        <v>130</v>
      </c>
      <c r="F19" s="46">
        <v>1325.68</v>
      </c>
      <c r="G19" s="47" t="s">
        <v>375</v>
      </c>
      <c r="H19" s="45" t="s">
        <v>27</v>
      </c>
      <c r="I19" s="45" t="s">
        <v>28</v>
      </c>
      <c r="J19" s="84" t="s">
        <v>379</v>
      </c>
      <c r="K19" s="45" t="s">
        <v>29</v>
      </c>
      <c r="L19" s="48" t="s">
        <v>30</v>
      </c>
      <c r="M19" s="44">
        <v>309672</v>
      </c>
      <c r="N19" s="45" t="s">
        <v>24</v>
      </c>
      <c r="O19" s="45">
        <v>955</v>
      </c>
      <c r="P19" s="45" t="s">
        <v>130</v>
      </c>
      <c r="Q19" s="45">
        <v>4768</v>
      </c>
      <c r="R19" s="48"/>
      <c r="S19" s="44" t="s">
        <v>24</v>
      </c>
      <c r="T19" s="45">
        <v>43284</v>
      </c>
      <c r="U19" s="45" t="s">
        <v>37</v>
      </c>
      <c r="V19" s="45" t="s">
        <v>32</v>
      </c>
      <c r="W19" s="45" t="s">
        <v>33</v>
      </c>
      <c r="X19" s="112">
        <v>55979.32</v>
      </c>
      <c r="Y19" s="264"/>
    </row>
    <row r="20" spans="1:25" ht="91.5" thickBot="1" thickTop="1">
      <c r="A20" s="340" t="s">
        <v>79</v>
      </c>
      <c r="B20" s="44">
        <v>309672</v>
      </c>
      <c r="C20" s="45" t="s">
        <v>24</v>
      </c>
      <c r="D20" s="45">
        <v>1157</v>
      </c>
      <c r="E20" s="45" t="s">
        <v>132</v>
      </c>
      <c r="F20" s="45">
        <v>521.04</v>
      </c>
      <c r="G20" s="45" t="s">
        <v>133</v>
      </c>
      <c r="H20" s="45" t="s">
        <v>27</v>
      </c>
      <c r="I20" s="45" t="s">
        <v>28</v>
      </c>
      <c r="J20" s="84" t="s">
        <v>379</v>
      </c>
      <c r="K20" s="45" t="s">
        <v>29</v>
      </c>
      <c r="L20" s="48" t="s">
        <v>30</v>
      </c>
      <c r="M20" s="44">
        <v>309672</v>
      </c>
      <c r="N20" s="45" t="s">
        <v>24</v>
      </c>
      <c r="O20" s="45">
        <v>943</v>
      </c>
      <c r="P20" s="45" t="s">
        <v>132</v>
      </c>
      <c r="Q20" s="45">
        <v>1874</v>
      </c>
      <c r="R20" s="48"/>
      <c r="S20" s="44" t="s">
        <v>24</v>
      </c>
      <c r="T20" s="45">
        <v>43284</v>
      </c>
      <c r="U20" s="45" t="s">
        <v>37</v>
      </c>
      <c r="V20" s="45" t="s">
        <v>32</v>
      </c>
      <c r="W20" s="45" t="s">
        <v>33</v>
      </c>
      <c r="X20" s="112">
        <v>309210</v>
      </c>
      <c r="Y20" s="238"/>
    </row>
    <row r="21" spans="1:25" ht="91.5" thickBot="1" thickTop="1">
      <c r="A21" s="340" t="s">
        <v>81</v>
      </c>
      <c r="B21" s="2">
        <v>309672</v>
      </c>
      <c r="C21" s="2" t="s">
        <v>24</v>
      </c>
      <c r="D21" s="2">
        <v>1157</v>
      </c>
      <c r="E21" s="2" t="s">
        <v>135</v>
      </c>
      <c r="F21" s="2">
        <v>330.03</v>
      </c>
      <c r="G21" s="2" t="s">
        <v>136</v>
      </c>
      <c r="H21" s="2" t="s">
        <v>27</v>
      </c>
      <c r="I21" s="2" t="s">
        <v>28</v>
      </c>
      <c r="J21" s="41" t="s">
        <v>379</v>
      </c>
      <c r="K21" s="2" t="s">
        <v>29</v>
      </c>
      <c r="L21" s="3" t="s">
        <v>30</v>
      </c>
      <c r="M21" s="2">
        <v>309672</v>
      </c>
      <c r="N21" s="2" t="s">
        <v>24</v>
      </c>
      <c r="O21" s="2">
        <v>943</v>
      </c>
      <c r="P21" s="2" t="s">
        <v>135</v>
      </c>
      <c r="Q21" s="2">
        <v>1187</v>
      </c>
      <c r="R21" s="3"/>
      <c r="S21" s="2" t="s">
        <v>24</v>
      </c>
      <c r="T21" s="2">
        <v>43284</v>
      </c>
      <c r="U21" s="2" t="s">
        <v>37</v>
      </c>
      <c r="V21" s="2" t="s">
        <v>32</v>
      </c>
      <c r="W21" s="2" t="s">
        <v>33</v>
      </c>
      <c r="X21" s="112">
        <v>274197</v>
      </c>
      <c r="Y21" s="262"/>
    </row>
    <row r="22" spans="1:25" ht="91.5" thickBot="1" thickTop="1">
      <c r="A22" s="340" t="s">
        <v>84</v>
      </c>
      <c r="B22" s="2">
        <v>309672</v>
      </c>
      <c r="C22" s="2" t="s">
        <v>24</v>
      </c>
      <c r="D22" s="2">
        <v>1157</v>
      </c>
      <c r="E22" s="2" t="s">
        <v>138</v>
      </c>
      <c r="F22" s="2">
        <v>431.8</v>
      </c>
      <c r="G22" s="2" t="s">
        <v>139</v>
      </c>
      <c r="H22" s="2" t="s">
        <v>27</v>
      </c>
      <c r="I22" s="2" t="s">
        <v>28</v>
      </c>
      <c r="J22" s="41" t="s">
        <v>379</v>
      </c>
      <c r="K22" s="2" t="s">
        <v>29</v>
      </c>
      <c r="L22" s="3" t="s">
        <v>30</v>
      </c>
      <c r="M22" s="2">
        <v>309672</v>
      </c>
      <c r="N22" s="2" t="s">
        <v>24</v>
      </c>
      <c r="O22" s="2">
        <v>943</v>
      </c>
      <c r="P22" s="2" t="s">
        <v>138</v>
      </c>
      <c r="Q22" s="2">
        <v>1553</v>
      </c>
      <c r="R22" s="3"/>
      <c r="S22" s="2" t="s">
        <v>24</v>
      </c>
      <c r="T22" s="2">
        <v>43284</v>
      </c>
      <c r="U22" s="2" t="s">
        <v>37</v>
      </c>
      <c r="V22" s="2" t="s">
        <v>32</v>
      </c>
      <c r="W22" s="2" t="s">
        <v>33</v>
      </c>
      <c r="X22" s="112">
        <v>358743</v>
      </c>
      <c r="Y22" s="332"/>
    </row>
    <row r="23" spans="1:25" ht="16.5" thickBot="1" thickTop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2"/>
      <c r="M23" s="251"/>
      <c r="N23" s="251"/>
      <c r="O23" s="251"/>
      <c r="P23" s="251"/>
      <c r="Q23" s="251"/>
      <c r="R23" s="251"/>
      <c r="S23" s="250"/>
      <c r="T23" s="251"/>
      <c r="U23" s="251"/>
      <c r="V23" s="251"/>
      <c r="W23" s="251"/>
      <c r="X23" s="252"/>
      <c r="Y23" s="231"/>
    </row>
    <row r="24" spans="1:25" ht="46.5" thickBot="1" thickTop="1">
      <c r="A24" s="7" t="s">
        <v>88</v>
      </c>
      <c r="B24" s="8">
        <v>309893</v>
      </c>
      <c r="C24" s="8" t="s">
        <v>224</v>
      </c>
      <c r="D24" s="8">
        <v>571</v>
      </c>
      <c r="E24" s="8">
        <v>705</v>
      </c>
      <c r="F24" s="8">
        <v>131</v>
      </c>
      <c r="G24" s="8" t="s">
        <v>234</v>
      </c>
      <c r="H24" s="8" t="s">
        <v>47</v>
      </c>
      <c r="I24" s="8" t="s">
        <v>28</v>
      </c>
      <c r="J24" s="90" t="s">
        <v>379</v>
      </c>
      <c r="K24" s="8" t="s">
        <v>29</v>
      </c>
      <c r="L24" s="9" t="s">
        <v>30</v>
      </c>
      <c r="M24" s="8">
        <v>309893</v>
      </c>
      <c r="N24" s="8" t="s">
        <v>224</v>
      </c>
      <c r="O24" s="8">
        <v>208</v>
      </c>
      <c r="P24" s="8">
        <v>705</v>
      </c>
      <c r="Q24" s="8">
        <v>471</v>
      </c>
      <c r="R24" s="9"/>
      <c r="S24" s="8" t="s">
        <v>224</v>
      </c>
      <c r="T24" s="8">
        <v>43284</v>
      </c>
      <c r="U24" s="8" t="s">
        <v>37</v>
      </c>
      <c r="V24" s="8" t="s">
        <v>32</v>
      </c>
      <c r="W24" s="8" t="s">
        <v>491</v>
      </c>
      <c r="X24" s="482">
        <v>145330.8</v>
      </c>
      <c r="Y24" s="333"/>
    </row>
    <row r="25" spans="1:25" ht="45.75" thickBot="1">
      <c r="A25" s="230" t="s">
        <v>93</v>
      </c>
      <c r="B25" s="329">
        <v>309893</v>
      </c>
      <c r="C25" s="329" t="s">
        <v>224</v>
      </c>
      <c r="D25" s="329">
        <v>571</v>
      </c>
      <c r="E25" s="329">
        <v>1059</v>
      </c>
      <c r="F25" s="329">
        <v>208</v>
      </c>
      <c r="G25" s="329" t="s">
        <v>240</v>
      </c>
      <c r="H25" s="329" t="s">
        <v>47</v>
      </c>
      <c r="I25" s="329" t="s">
        <v>28</v>
      </c>
      <c r="J25" s="330" t="s">
        <v>379</v>
      </c>
      <c r="K25" s="329" t="s">
        <v>29</v>
      </c>
      <c r="L25" s="331" t="s">
        <v>30</v>
      </c>
      <c r="M25" s="329">
        <v>309893</v>
      </c>
      <c r="N25" s="329" t="s">
        <v>224</v>
      </c>
      <c r="O25" s="329">
        <v>208</v>
      </c>
      <c r="P25" s="329">
        <v>1059</v>
      </c>
      <c r="Q25" s="329">
        <v>748</v>
      </c>
      <c r="R25" s="331"/>
      <c r="S25" s="329" t="s">
        <v>224</v>
      </c>
      <c r="T25" s="329">
        <v>43284</v>
      </c>
      <c r="U25" s="329" t="s">
        <v>37</v>
      </c>
      <c r="V25" s="329" t="s">
        <v>32</v>
      </c>
      <c r="W25" s="329" t="s">
        <v>491</v>
      </c>
      <c r="X25" s="482"/>
      <c r="Y25" s="271"/>
    </row>
    <row r="26" spans="1:25" ht="16.5" thickBot="1" thickTop="1">
      <c r="A26" s="251"/>
      <c r="B26" s="250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0"/>
      <c r="N26" s="251"/>
      <c r="O26" s="251"/>
      <c r="P26" s="251"/>
      <c r="Q26" s="251"/>
      <c r="R26" s="252"/>
      <c r="S26" s="251"/>
      <c r="T26" s="251"/>
      <c r="U26" s="251"/>
      <c r="V26" s="251"/>
      <c r="W26" s="251"/>
      <c r="X26" s="252"/>
      <c r="Y26" s="259"/>
    </row>
    <row r="27" spans="1:25" ht="147.75" thickBot="1" thickTop="1">
      <c r="A27" s="7" t="s">
        <v>99</v>
      </c>
      <c r="B27" s="266">
        <v>309796</v>
      </c>
      <c r="C27" s="267" t="s">
        <v>270</v>
      </c>
      <c r="D27" s="267">
        <v>617</v>
      </c>
      <c r="E27" s="267" t="s">
        <v>276</v>
      </c>
      <c r="F27" s="267">
        <v>810</v>
      </c>
      <c r="G27" s="267" t="s">
        <v>277</v>
      </c>
      <c r="H27" s="267" t="s">
        <v>278</v>
      </c>
      <c r="I27" s="267" t="s">
        <v>28</v>
      </c>
      <c r="J27" s="268" t="s">
        <v>379</v>
      </c>
      <c r="K27" s="267" t="s">
        <v>29</v>
      </c>
      <c r="L27" s="269" t="s">
        <v>30</v>
      </c>
      <c r="M27" s="267">
        <v>309796</v>
      </c>
      <c r="N27" s="267" t="s">
        <v>270</v>
      </c>
      <c r="O27" s="267">
        <v>564</v>
      </c>
      <c r="P27" s="267" t="s">
        <v>276</v>
      </c>
      <c r="Q27" s="267">
        <v>2739</v>
      </c>
      <c r="R27" s="269"/>
      <c r="S27" s="267" t="s">
        <v>270</v>
      </c>
      <c r="T27" s="267">
        <v>43284</v>
      </c>
      <c r="U27" s="267" t="s">
        <v>37</v>
      </c>
      <c r="V27" s="267" t="s">
        <v>198</v>
      </c>
      <c r="W27" s="267" t="s">
        <v>491</v>
      </c>
      <c r="X27" s="270">
        <v>342228.45</v>
      </c>
      <c r="Y27" s="335"/>
    </row>
    <row r="28" spans="1:25" ht="147" thickBot="1">
      <c r="A28" s="239" t="s">
        <v>103</v>
      </c>
      <c r="B28" s="51">
        <v>309796</v>
      </c>
      <c r="C28" s="51" t="s">
        <v>270</v>
      </c>
      <c r="D28" s="51">
        <v>617</v>
      </c>
      <c r="E28" s="51" t="s">
        <v>276</v>
      </c>
      <c r="F28" s="51">
        <v>810</v>
      </c>
      <c r="G28" s="51" t="s">
        <v>277</v>
      </c>
      <c r="H28" s="51" t="s">
        <v>278</v>
      </c>
      <c r="I28" s="51" t="s">
        <v>28</v>
      </c>
      <c r="J28" s="240" t="s">
        <v>379</v>
      </c>
      <c r="K28" s="51" t="s">
        <v>29</v>
      </c>
      <c r="L28" s="241" t="s">
        <v>30</v>
      </c>
      <c r="M28" s="51">
        <v>309796</v>
      </c>
      <c r="N28" s="51" t="s">
        <v>270</v>
      </c>
      <c r="O28" s="51">
        <v>564</v>
      </c>
      <c r="P28" s="51" t="s">
        <v>276</v>
      </c>
      <c r="Q28" s="51">
        <v>2739</v>
      </c>
      <c r="R28" s="241"/>
      <c r="S28" s="51" t="s">
        <v>270</v>
      </c>
      <c r="T28" s="51">
        <v>43284</v>
      </c>
      <c r="U28" s="51" t="s">
        <v>37</v>
      </c>
      <c r="V28" s="51" t="s">
        <v>198</v>
      </c>
      <c r="W28" s="51" t="s">
        <v>203</v>
      </c>
      <c r="X28" s="229">
        <v>156341.65</v>
      </c>
      <c r="Y28" s="334"/>
    </row>
    <row r="29" spans="1:25" ht="147" thickBot="1">
      <c r="A29" s="7" t="s">
        <v>106</v>
      </c>
      <c r="B29" s="8">
        <v>309796</v>
      </c>
      <c r="C29" s="8" t="s">
        <v>270</v>
      </c>
      <c r="D29" s="8">
        <v>617</v>
      </c>
      <c r="E29" s="8" t="s">
        <v>276</v>
      </c>
      <c r="F29" s="8">
        <v>810</v>
      </c>
      <c r="G29" s="8" t="s">
        <v>277</v>
      </c>
      <c r="H29" s="8" t="s">
        <v>278</v>
      </c>
      <c r="I29" s="8" t="s">
        <v>28</v>
      </c>
      <c r="J29" s="90" t="s">
        <v>379</v>
      </c>
      <c r="K29" s="8" t="s">
        <v>29</v>
      </c>
      <c r="L29" s="9" t="s">
        <v>30</v>
      </c>
      <c r="M29" s="8">
        <v>309796</v>
      </c>
      <c r="N29" s="8" t="s">
        <v>270</v>
      </c>
      <c r="O29" s="8">
        <v>564</v>
      </c>
      <c r="P29" s="8" t="s">
        <v>276</v>
      </c>
      <c r="Q29" s="8">
        <v>2739</v>
      </c>
      <c r="R29" s="9"/>
      <c r="S29" s="8" t="s">
        <v>270</v>
      </c>
      <c r="T29" s="8">
        <v>43284</v>
      </c>
      <c r="U29" s="8" t="s">
        <v>37</v>
      </c>
      <c r="V29" s="8" t="s">
        <v>198</v>
      </c>
      <c r="W29" s="8" t="s">
        <v>492</v>
      </c>
      <c r="X29" s="207">
        <v>444310.46</v>
      </c>
      <c r="Y29" s="336"/>
    </row>
    <row r="30" spans="1:25" ht="45.75" thickBot="1">
      <c r="A30" s="338" t="s">
        <v>111</v>
      </c>
      <c r="B30" s="2">
        <v>309796</v>
      </c>
      <c r="C30" s="2" t="s">
        <v>270</v>
      </c>
      <c r="D30" s="2">
        <v>1135</v>
      </c>
      <c r="E30" s="2" t="s">
        <v>285</v>
      </c>
      <c r="F30" s="2">
        <v>72</v>
      </c>
      <c r="G30" s="2" t="s">
        <v>286</v>
      </c>
      <c r="H30" s="2" t="s">
        <v>47</v>
      </c>
      <c r="I30" s="2" t="s">
        <v>28</v>
      </c>
      <c r="J30" s="41" t="s">
        <v>379</v>
      </c>
      <c r="K30" s="2" t="s">
        <v>29</v>
      </c>
      <c r="L30" s="3" t="s">
        <v>30</v>
      </c>
      <c r="M30" s="2">
        <v>309796</v>
      </c>
      <c r="N30" s="2" t="s">
        <v>270</v>
      </c>
      <c r="O30" s="2">
        <v>761</v>
      </c>
      <c r="P30" s="2" t="s">
        <v>285</v>
      </c>
      <c r="Q30" s="2">
        <v>257</v>
      </c>
      <c r="R30" s="3"/>
      <c r="S30" s="2" t="s">
        <v>270</v>
      </c>
      <c r="T30" s="2">
        <v>43284</v>
      </c>
      <c r="U30" s="2" t="s">
        <v>37</v>
      </c>
      <c r="V30" s="2" t="s">
        <v>287</v>
      </c>
      <c r="W30" s="2" t="s">
        <v>33</v>
      </c>
      <c r="X30" s="492">
        <v>87549</v>
      </c>
      <c r="Y30" s="494" t="s">
        <v>520</v>
      </c>
    </row>
    <row r="31" spans="1:25" ht="45.75" thickBot="1">
      <c r="A31" s="338" t="s">
        <v>115</v>
      </c>
      <c r="B31" s="2">
        <v>309796</v>
      </c>
      <c r="C31" s="2" t="s">
        <v>270</v>
      </c>
      <c r="D31" s="2">
        <v>1135</v>
      </c>
      <c r="E31" s="2" t="s">
        <v>289</v>
      </c>
      <c r="F31" s="2">
        <v>34</v>
      </c>
      <c r="G31" s="2" t="s">
        <v>286</v>
      </c>
      <c r="H31" s="2" t="s">
        <v>47</v>
      </c>
      <c r="I31" s="2" t="s">
        <v>28</v>
      </c>
      <c r="J31" s="41" t="s">
        <v>379</v>
      </c>
      <c r="K31" s="2" t="s">
        <v>29</v>
      </c>
      <c r="L31" s="3" t="s">
        <v>30</v>
      </c>
      <c r="M31" s="2">
        <v>309796</v>
      </c>
      <c r="N31" s="2" t="s">
        <v>270</v>
      </c>
      <c r="O31" s="2">
        <v>761</v>
      </c>
      <c r="P31" s="2" t="s">
        <v>289</v>
      </c>
      <c r="Q31" s="2">
        <v>122</v>
      </c>
      <c r="R31" s="3"/>
      <c r="S31" s="2" t="s">
        <v>270</v>
      </c>
      <c r="T31" s="2">
        <v>43284</v>
      </c>
      <c r="U31" s="2" t="s">
        <v>37</v>
      </c>
      <c r="V31" s="2" t="s">
        <v>32</v>
      </c>
      <c r="W31" s="2" t="s">
        <v>33</v>
      </c>
      <c r="X31" s="493"/>
      <c r="Y31" s="495"/>
    </row>
    <row r="32" spans="1:25" ht="46.5" thickBot="1">
      <c r="A32" s="338" t="s">
        <v>118</v>
      </c>
      <c r="B32" s="123">
        <v>309796</v>
      </c>
      <c r="C32" s="123" t="s">
        <v>270</v>
      </c>
      <c r="D32" s="123">
        <v>1135</v>
      </c>
      <c r="E32" s="123" t="s">
        <v>413</v>
      </c>
      <c r="F32" s="123" t="s">
        <v>465</v>
      </c>
      <c r="G32" s="123" t="s">
        <v>291</v>
      </c>
      <c r="H32" s="123" t="s">
        <v>47</v>
      </c>
      <c r="I32" s="123" t="s">
        <v>28</v>
      </c>
      <c r="J32" s="124" t="s">
        <v>379</v>
      </c>
      <c r="K32" s="123" t="s">
        <v>29</v>
      </c>
      <c r="L32" s="125" t="s">
        <v>415</v>
      </c>
      <c r="M32" s="123">
        <v>309796</v>
      </c>
      <c r="N32" s="123" t="s">
        <v>270</v>
      </c>
      <c r="O32" s="123">
        <v>761</v>
      </c>
      <c r="P32" s="123" t="s">
        <v>413</v>
      </c>
      <c r="Q32" s="123">
        <v>1244</v>
      </c>
      <c r="R32" s="125"/>
      <c r="S32" s="123" t="s">
        <v>270</v>
      </c>
      <c r="T32" s="123">
        <v>43284</v>
      </c>
      <c r="U32" s="123" t="s">
        <v>31</v>
      </c>
      <c r="V32" s="123" t="s">
        <v>32</v>
      </c>
      <c r="W32" s="123" t="s">
        <v>33</v>
      </c>
      <c r="X32" s="112">
        <v>17961.06</v>
      </c>
      <c r="Y32" s="339" t="s">
        <v>521</v>
      </c>
    </row>
    <row r="33" spans="1:25" ht="113.25" thickBot="1">
      <c r="A33" s="338" t="s">
        <v>123</v>
      </c>
      <c r="B33" s="254">
        <v>309796</v>
      </c>
      <c r="C33" s="254" t="s">
        <v>270</v>
      </c>
      <c r="D33" s="255">
        <v>1267</v>
      </c>
      <c r="E33" s="255" t="s">
        <v>293</v>
      </c>
      <c r="F33" s="255">
        <v>194</v>
      </c>
      <c r="G33" s="254" t="s">
        <v>294</v>
      </c>
      <c r="H33" s="254" t="s">
        <v>295</v>
      </c>
      <c r="I33" s="254" t="s">
        <v>28</v>
      </c>
      <c r="J33" s="256" t="s">
        <v>379</v>
      </c>
      <c r="K33" s="254" t="s">
        <v>29</v>
      </c>
      <c r="L33" s="257" t="s">
        <v>30</v>
      </c>
      <c r="M33" s="258">
        <v>309796</v>
      </c>
      <c r="N33" s="254" t="s">
        <v>270</v>
      </c>
      <c r="O33" s="254">
        <v>835</v>
      </c>
      <c r="P33" s="254" t="s">
        <v>293</v>
      </c>
      <c r="Q33" s="254">
        <v>698</v>
      </c>
      <c r="R33" s="257"/>
      <c r="S33" s="258" t="s">
        <v>270</v>
      </c>
      <c r="T33" s="254">
        <v>43284</v>
      </c>
      <c r="U33" s="254" t="s">
        <v>31</v>
      </c>
      <c r="V33" s="254" t="s">
        <v>32</v>
      </c>
      <c r="W33" s="255" t="s">
        <v>33</v>
      </c>
      <c r="X33" s="492">
        <v>84928.4</v>
      </c>
      <c r="Y33" s="497" t="s">
        <v>522</v>
      </c>
    </row>
    <row r="34" spans="1:25" ht="114" thickBot="1" thickTop="1">
      <c r="A34" s="337" t="s">
        <v>125</v>
      </c>
      <c r="B34" s="254">
        <v>309796</v>
      </c>
      <c r="C34" s="254" t="s">
        <v>270</v>
      </c>
      <c r="D34" s="307">
        <v>1321</v>
      </c>
      <c r="E34" s="307">
        <v>1374</v>
      </c>
      <c r="F34" s="308" t="s">
        <v>523</v>
      </c>
      <c r="G34" s="307" t="s">
        <v>524</v>
      </c>
      <c r="H34" s="254" t="s">
        <v>295</v>
      </c>
      <c r="I34" s="308" t="s">
        <v>28</v>
      </c>
      <c r="J34" s="306" t="s">
        <v>379</v>
      </c>
      <c r="K34" s="254" t="s">
        <v>29</v>
      </c>
      <c r="L34" s="257" t="s">
        <v>30</v>
      </c>
      <c r="M34" s="254">
        <v>309796</v>
      </c>
      <c r="N34" s="254" t="s">
        <v>270</v>
      </c>
      <c r="O34" s="307">
        <v>921</v>
      </c>
      <c r="P34" s="308">
        <v>1374</v>
      </c>
      <c r="Q34" s="305">
        <v>19908</v>
      </c>
      <c r="R34" s="309"/>
      <c r="S34" s="258" t="s">
        <v>270</v>
      </c>
      <c r="T34" s="254">
        <v>43284</v>
      </c>
      <c r="U34" s="254" t="s">
        <v>31</v>
      </c>
      <c r="V34" s="254" t="s">
        <v>32</v>
      </c>
      <c r="W34" s="255" t="s">
        <v>33</v>
      </c>
      <c r="X34" s="496"/>
      <c r="Y34" s="498"/>
    </row>
    <row r="35" spans="1:25" ht="16.5" thickBot="1" thickTop="1">
      <c r="A35" s="251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43"/>
      <c r="Y35" s="253"/>
    </row>
    <row r="36" spans="1:25" ht="114" thickBot="1" thickTop="1">
      <c r="A36" s="7" t="s">
        <v>126</v>
      </c>
      <c r="B36" s="8">
        <v>309761</v>
      </c>
      <c r="C36" s="8" t="s">
        <v>318</v>
      </c>
      <c r="D36" s="8">
        <v>1027</v>
      </c>
      <c r="E36" s="8">
        <v>1196</v>
      </c>
      <c r="F36" s="8">
        <v>6691</v>
      </c>
      <c r="G36" s="8" t="s">
        <v>493</v>
      </c>
      <c r="H36" s="8" t="s">
        <v>338</v>
      </c>
      <c r="I36" s="8" t="s">
        <v>28</v>
      </c>
      <c r="J36" s="90" t="s">
        <v>379</v>
      </c>
      <c r="K36" s="8" t="s">
        <v>29</v>
      </c>
      <c r="L36" s="235" t="s">
        <v>30</v>
      </c>
      <c r="M36" s="8">
        <v>309761</v>
      </c>
      <c r="N36" s="8" t="s">
        <v>318</v>
      </c>
      <c r="O36" s="8">
        <v>486</v>
      </c>
      <c r="P36" s="8">
        <v>1196</v>
      </c>
      <c r="Q36" s="8">
        <v>6691</v>
      </c>
      <c r="R36" s="9"/>
      <c r="S36" s="8" t="s">
        <v>318</v>
      </c>
      <c r="T36" s="8">
        <v>43284</v>
      </c>
      <c r="U36" s="8" t="s">
        <v>339</v>
      </c>
      <c r="V36" s="8" t="s">
        <v>32</v>
      </c>
      <c r="W36" s="8" t="s">
        <v>60</v>
      </c>
      <c r="X36" s="207">
        <v>270918.35</v>
      </c>
      <c r="Y36" s="336"/>
    </row>
    <row r="37" spans="1:25" ht="34.5" thickBot="1">
      <c r="A37" s="237" t="s">
        <v>129</v>
      </c>
      <c r="B37" s="244">
        <v>309761</v>
      </c>
      <c r="C37" s="245" t="s">
        <v>318</v>
      </c>
      <c r="D37" s="245">
        <v>754</v>
      </c>
      <c r="E37" s="245" t="s">
        <v>331</v>
      </c>
      <c r="F37" s="245">
        <v>534</v>
      </c>
      <c r="G37" s="245" t="s">
        <v>392</v>
      </c>
      <c r="H37" s="245" t="s">
        <v>47</v>
      </c>
      <c r="I37" s="245" t="s">
        <v>28</v>
      </c>
      <c r="J37" s="246" t="s">
        <v>379</v>
      </c>
      <c r="K37" s="245" t="s">
        <v>29</v>
      </c>
      <c r="L37" s="247" t="s">
        <v>30</v>
      </c>
      <c r="M37" s="245">
        <v>309761</v>
      </c>
      <c r="N37" s="245" t="s">
        <v>318</v>
      </c>
      <c r="O37" s="245">
        <v>414</v>
      </c>
      <c r="P37" s="245" t="s">
        <v>331</v>
      </c>
      <c r="Q37" s="245">
        <v>1921</v>
      </c>
      <c r="R37" s="248"/>
      <c r="S37" s="245" t="s">
        <v>318</v>
      </c>
      <c r="T37" s="245">
        <v>43284</v>
      </c>
      <c r="U37" s="245" t="s">
        <v>66</v>
      </c>
      <c r="V37" s="245" t="s">
        <v>32</v>
      </c>
      <c r="W37" s="245" t="s">
        <v>203</v>
      </c>
      <c r="X37" s="249">
        <v>220040.27</v>
      </c>
      <c r="Y37" s="265"/>
    </row>
    <row r="38" spans="1:25" ht="16.5" thickBot="1" thickTop="1">
      <c r="A38" s="310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43"/>
      <c r="Y38" s="259"/>
    </row>
    <row r="39" spans="1:25" ht="46.5" thickBot="1" thickTop="1">
      <c r="A39" s="311" t="s">
        <v>131</v>
      </c>
      <c r="B39" s="312">
        <v>309745</v>
      </c>
      <c r="C39" s="312" t="s">
        <v>368</v>
      </c>
      <c r="D39" s="312">
        <v>309</v>
      </c>
      <c r="E39" s="312">
        <v>658</v>
      </c>
      <c r="F39" s="312">
        <v>33</v>
      </c>
      <c r="G39" s="312" t="s">
        <v>369</v>
      </c>
      <c r="H39" s="312" t="s">
        <v>47</v>
      </c>
      <c r="I39" s="312" t="s">
        <v>28</v>
      </c>
      <c r="J39" s="313" t="s">
        <v>379</v>
      </c>
      <c r="K39" s="312" t="s">
        <v>29</v>
      </c>
      <c r="L39" s="314" t="s">
        <v>30</v>
      </c>
      <c r="M39" s="312">
        <v>309745</v>
      </c>
      <c r="N39" s="312" t="s">
        <v>358</v>
      </c>
      <c r="O39" s="312">
        <v>253</v>
      </c>
      <c r="P39" s="312">
        <v>658</v>
      </c>
      <c r="Q39" s="312">
        <v>119</v>
      </c>
      <c r="R39" s="315"/>
      <c r="S39" s="278" t="s">
        <v>358</v>
      </c>
      <c r="T39" s="312">
        <v>43284</v>
      </c>
      <c r="U39" s="312" t="s">
        <v>37</v>
      </c>
      <c r="V39" s="312" t="s">
        <v>32</v>
      </c>
      <c r="W39" s="312" t="s">
        <v>56</v>
      </c>
      <c r="X39" s="499">
        <v>229183.28</v>
      </c>
      <c r="Y39" s="333"/>
    </row>
    <row r="40" spans="1:25" ht="79.5" thickBot="1">
      <c r="A40" s="242" t="s">
        <v>134</v>
      </c>
      <c r="B40" s="50">
        <v>309745</v>
      </c>
      <c r="C40" s="50" t="s">
        <v>368</v>
      </c>
      <c r="D40" s="273">
        <v>279</v>
      </c>
      <c r="E40" s="277" t="s">
        <v>496</v>
      </c>
      <c r="F40" s="277">
        <v>297</v>
      </c>
      <c r="G40" s="276" t="s">
        <v>497</v>
      </c>
      <c r="H40" s="276" t="s">
        <v>498</v>
      </c>
      <c r="I40" s="272" t="s">
        <v>499</v>
      </c>
      <c r="J40" s="273">
        <v>0</v>
      </c>
      <c r="K40" s="276" t="s">
        <v>29</v>
      </c>
      <c r="L40" s="276" t="s">
        <v>30</v>
      </c>
      <c r="M40" s="50">
        <v>309745</v>
      </c>
      <c r="N40" s="50" t="s">
        <v>368</v>
      </c>
      <c r="O40" s="275">
        <v>221</v>
      </c>
      <c r="P40" s="273" t="s">
        <v>496</v>
      </c>
      <c r="Q40" s="273">
        <v>1068</v>
      </c>
      <c r="R40" s="274" t="s">
        <v>500</v>
      </c>
      <c r="S40" s="272" t="s">
        <v>358</v>
      </c>
      <c r="T40" s="50">
        <v>43284</v>
      </c>
      <c r="U40" s="50" t="s">
        <v>37</v>
      </c>
      <c r="V40" s="50" t="s">
        <v>32</v>
      </c>
      <c r="W40" s="272" t="s">
        <v>491</v>
      </c>
      <c r="X40" s="500"/>
      <c r="Y40" s="271"/>
    </row>
    <row r="41" spans="1:25" ht="45.75" thickBot="1">
      <c r="A41" s="316" t="s">
        <v>137</v>
      </c>
      <c r="B41" s="317">
        <v>309745</v>
      </c>
      <c r="C41" s="317" t="s">
        <v>368</v>
      </c>
      <c r="D41" s="318">
        <v>284</v>
      </c>
      <c r="E41" s="319" t="s">
        <v>494</v>
      </c>
      <c r="F41" s="319">
        <v>191</v>
      </c>
      <c r="G41" s="320" t="s">
        <v>460</v>
      </c>
      <c r="H41" s="320" t="s">
        <v>495</v>
      </c>
      <c r="I41" s="321" t="s">
        <v>499</v>
      </c>
      <c r="J41" s="322">
        <v>0</v>
      </c>
      <c r="K41" s="317" t="s">
        <v>29</v>
      </c>
      <c r="L41" s="323" t="s">
        <v>30</v>
      </c>
      <c r="M41" s="317">
        <v>309745</v>
      </c>
      <c r="N41" s="317" t="s">
        <v>368</v>
      </c>
      <c r="O41" s="324">
        <v>281</v>
      </c>
      <c r="P41" s="322" t="s">
        <v>494</v>
      </c>
      <c r="Q41" s="325">
        <v>338</v>
      </c>
      <c r="R41" s="326" t="s">
        <v>501</v>
      </c>
      <c r="S41" s="327" t="s">
        <v>358</v>
      </c>
      <c r="T41" s="317">
        <v>43284</v>
      </c>
      <c r="U41" s="317" t="s">
        <v>37</v>
      </c>
      <c r="V41" s="317" t="s">
        <v>32</v>
      </c>
      <c r="W41" s="321" t="s">
        <v>491</v>
      </c>
      <c r="X41" s="501"/>
      <c r="Y41" s="328"/>
    </row>
    <row r="42" spans="14:25" ht="16.5" customHeight="1" thickBot="1" thickTop="1">
      <c r="N42" s="441" t="s">
        <v>374</v>
      </c>
      <c r="O42" s="442"/>
      <c r="P42" s="443"/>
      <c r="Q42" s="65">
        <f>SUM(Q7:Q22,Q24:Q25,Q27:Q34,Q36:Q37,Q39:Q41)</f>
        <v>90309</v>
      </c>
      <c r="R42" s="65"/>
      <c r="S42" s="65"/>
      <c r="T42" s="65"/>
      <c r="U42" s="65"/>
      <c r="V42" s="65"/>
      <c r="W42" s="65"/>
      <c r="X42" s="65">
        <f>SUM(X7:X22,X24:X25,X27:X34,X36:X37,X39:X41)</f>
        <v>9123212.609999998</v>
      </c>
      <c r="Y42" s="355"/>
    </row>
    <row r="43" spans="14:25" ht="15.75" thickBot="1">
      <c r="N43" s="55" t="s">
        <v>479</v>
      </c>
      <c r="O43" s="55"/>
      <c r="P43" s="55"/>
      <c r="Q43" s="192">
        <f>SUM(Q12:Q22,Q30:Q34)</f>
        <v>63056</v>
      </c>
      <c r="R43" s="192"/>
      <c r="S43" s="192"/>
      <c r="T43" s="192"/>
      <c r="U43" s="192"/>
      <c r="V43" s="192"/>
      <c r="W43" s="192"/>
      <c r="X43" s="192">
        <f>SUM(X12:X22,X30:X34)</f>
        <v>6527438.2</v>
      </c>
      <c r="Y43" s="296"/>
    </row>
    <row r="44" spans="14:25" ht="15.75" thickBot="1">
      <c r="N44" s="421" t="s">
        <v>526</v>
      </c>
      <c r="O44" s="422"/>
      <c r="P44" s="423"/>
      <c r="Q44" s="68">
        <f>SUM(Q10:Q11,Q28,Q37)</f>
        <v>7948</v>
      </c>
      <c r="R44" s="68"/>
      <c r="S44" s="68"/>
      <c r="T44" s="68"/>
      <c r="U44" s="68"/>
      <c r="V44" s="68"/>
      <c r="W44" s="68"/>
      <c r="X44" s="68">
        <f>SUM(X10:X11,X28,X37)</f>
        <v>525904.55</v>
      </c>
      <c r="Y44" s="357"/>
    </row>
    <row r="45" spans="14:25" ht="15.75" thickBot="1">
      <c r="N45" s="430" t="s">
        <v>527</v>
      </c>
      <c r="O45" s="431"/>
      <c r="P45" s="432"/>
      <c r="Q45" s="78">
        <f>SUM(Q7:Q9,Q24:Q25,Q27,Q29,Q36,Q39:Q41)</f>
        <v>19305</v>
      </c>
      <c r="R45" s="78"/>
      <c r="S45" s="78"/>
      <c r="T45" s="78"/>
      <c r="U45" s="78"/>
      <c r="V45" s="78"/>
      <c r="W45" s="78"/>
      <c r="X45" s="78">
        <f>SUM(X7:X9,X24:X25,X27,X29,X36,X39:X41)</f>
        <v>2069869.86</v>
      </c>
      <c r="Y45" s="279"/>
    </row>
    <row r="46" spans="14:25" ht="15.75" thickBot="1">
      <c r="N46" s="502" t="s">
        <v>525</v>
      </c>
      <c r="O46" s="503"/>
      <c r="P46" s="504"/>
      <c r="Q46" s="100">
        <f>SUM(Q43:Q45)</f>
        <v>90309</v>
      </c>
      <c r="R46" s="100"/>
      <c r="S46" s="100"/>
      <c r="T46" s="100"/>
      <c r="U46" s="100"/>
      <c r="V46" s="100"/>
      <c r="W46" s="100"/>
      <c r="X46" s="100">
        <f>SUM(X43:X45)</f>
        <v>9123212.61</v>
      </c>
      <c r="Y46" s="356"/>
    </row>
    <row r="47" spans="24:25" ht="15">
      <c r="X47" s="228"/>
      <c r="Y47" s="231"/>
    </row>
    <row r="48" spans="24:25" ht="15">
      <c r="X48" s="228"/>
      <c r="Y48" s="231"/>
    </row>
    <row r="49" spans="24:25" ht="15">
      <c r="X49" s="228"/>
      <c r="Y49" s="231"/>
    </row>
    <row r="50" spans="24:25" ht="15">
      <c r="X50" s="228"/>
      <c r="Y50" s="231"/>
    </row>
    <row r="51" spans="24:25" ht="15">
      <c r="X51" s="228"/>
      <c r="Y51" s="231"/>
    </row>
    <row r="52" spans="24:25" ht="15">
      <c r="X52" s="228"/>
      <c r="Y52" s="231"/>
    </row>
    <row r="53" spans="24:25" ht="15">
      <c r="X53" s="228"/>
      <c r="Y53" s="231"/>
    </row>
    <row r="54" spans="24:25" ht="15">
      <c r="X54" s="228"/>
      <c r="Y54" s="231"/>
    </row>
    <row r="55" spans="24:25" ht="15">
      <c r="X55" s="228"/>
      <c r="Y55" s="231"/>
    </row>
    <row r="56" spans="24:25" ht="15">
      <c r="X56" s="228"/>
      <c r="Y56" s="231"/>
    </row>
    <row r="57" spans="24:25" ht="15">
      <c r="X57" s="228"/>
      <c r="Y57" s="231"/>
    </row>
    <row r="58" spans="24:25" ht="15">
      <c r="X58" s="228"/>
      <c r="Y58" s="231"/>
    </row>
    <row r="59" spans="24:25" ht="15">
      <c r="X59" s="228"/>
      <c r="Y59" s="231"/>
    </row>
    <row r="60" spans="24:25" ht="15">
      <c r="X60" s="228"/>
      <c r="Y60" s="231"/>
    </row>
    <row r="61" spans="24:25" ht="15">
      <c r="X61" s="228"/>
      <c r="Y61" s="231"/>
    </row>
    <row r="62" spans="24:25" ht="15">
      <c r="X62" s="228"/>
      <c r="Y62" s="231"/>
    </row>
    <row r="63" spans="24:25" ht="15">
      <c r="X63" s="228"/>
      <c r="Y63" s="231"/>
    </row>
    <row r="64" spans="24:25" ht="15">
      <c r="X64" s="228"/>
      <c r="Y64" s="231"/>
    </row>
    <row r="65" spans="24:25" ht="15">
      <c r="X65" s="228"/>
      <c r="Y65" s="231"/>
    </row>
    <row r="66" spans="24:25" ht="15">
      <c r="X66" s="228"/>
      <c r="Y66" s="231"/>
    </row>
    <row r="67" spans="24:25" ht="15">
      <c r="X67" s="228"/>
      <c r="Y67" s="231"/>
    </row>
    <row r="68" spans="24:25" ht="15">
      <c r="X68" s="228"/>
      <c r="Y68" s="231"/>
    </row>
    <row r="69" spans="24:25" ht="15">
      <c r="X69" s="228"/>
      <c r="Y69" s="231"/>
    </row>
    <row r="70" spans="24:25" ht="15">
      <c r="X70" s="228"/>
      <c r="Y70" s="231"/>
    </row>
    <row r="71" spans="24:25" ht="15">
      <c r="X71" s="228"/>
      <c r="Y71" s="231"/>
    </row>
    <row r="72" spans="24:25" ht="15">
      <c r="X72" s="228"/>
      <c r="Y72" s="231"/>
    </row>
    <row r="73" spans="24:25" ht="15">
      <c r="X73" s="228"/>
      <c r="Y73" s="231"/>
    </row>
    <row r="74" spans="24:25" ht="15">
      <c r="X74" s="228"/>
      <c r="Y74" s="231"/>
    </row>
    <row r="75" spans="24:25" ht="15">
      <c r="X75" s="228"/>
      <c r="Y75" s="231"/>
    </row>
    <row r="76" spans="24:25" ht="15">
      <c r="X76" s="228"/>
      <c r="Y76" s="231"/>
    </row>
    <row r="77" spans="24:25" ht="15">
      <c r="X77" s="228"/>
      <c r="Y77" s="231"/>
    </row>
    <row r="78" spans="24:25" ht="15">
      <c r="X78" s="228"/>
      <c r="Y78" s="231"/>
    </row>
    <row r="79" spans="24:25" ht="15">
      <c r="X79" s="228"/>
      <c r="Y79" s="231"/>
    </row>
    <row r="80" spans="24:25" ht="15">
      <c r="X80" s="228"/>
      <c r="Y80" s="231"/>
    </row>
    <row r="81" spans="24:25" ht="15">
      <c r="X81" s="228"/>
      <c r="Y81" s="231"/>
    </row>
    <row r="82" spans="24:25" ht="15">
      <c r="X82" s="228"/>
      <c r="Y82" s="231"/>
    </row>
    <row r="83" spans="24:25" ht="15">
      <c r="X83" s="228"/>
      <c r="Y83" s="231"/>
    </row>
    <row r="84" spans="24:25" ht="15">
      <c r="X84" s="228"/>
      <c r="Y84" s="231"/>
    </row>
    <row r="85" spans="24:25" ht="15">
      <c r="X85" s="228"/>
      <c r="Y85" s="231"/>
    </row>
    <row r="86" spans="24:25" ht="15">
      <c r="X86" s="228"/>
      <c r="Y86" s="231"/>
    </row>
    <row r="87" spans="24:25" ht="15">
      <c r="X87" s="228"/>
      <c r="Y87" s="231"/>
    </row>
    <row r="88" spans="24:25" ht="15">
      <c r="X88" s="228"/>
      <c r="Y88" s="231"/>
    </row>
    <row r="89" spans="24:25" ht="15">
      <c r="X89" s="228"/>
      <c r="Y89" s="231"/>
    </row>
    <row r="90" spans="24:25" ht="15">
      <c r="X90" s="228"/>
      <c r="Y90" s="231"/>
    </row>
    <row r="91" spans="24:25" ht="15">
      <c r="X91" s="228"/>
      <c r="Y91" s="231"/>
    </row>
    <row r="92" spans="24:25" ht="15">
      <c r="X92" s="228"/>
      <c r="Y92" s="231"/>
    </row>
    <row r="93" spans="24:25" ht="15">
      <c r="X93" s="228"/>
      <c r="Y93" s="231"/>
    </row>
    <row r="94" spans="24:25" ht="15">
      <c r="X94" s="228"/>
      <c r="Y94" s="231"/>
    </row>
    <row r="95" spans="24:25" ht="15">
      <c r="X95" s="228"/>
      <c r="Y95" s="231"/>
    </row>
    <row r="96" spans="24:25" ht="15">
      <c r="X96" s="228"/>
      <c r="Y96" s="231"/>
    </row>
    <row r="97" ht="15">
      <c r="X97" s="228"/>
    </row>
    <row r="98" ht="15">
      <c r="X98" s="228"/>
    </row>
    <row r="99" ht="15">
      <c r="X99" s="228"/>
    </row>
    <row r="100" ht="15">
      <c r="X100" s="228"/>
    </row>
    <row r="101" ht="15">
      <c r="X101" s="228"/>
    </row>
    <row r="102" ht="15">
      <c r="X102" s="228"/>
    </row>
  </sheetData>
  <sheetProtection/>
  <mergeCells count="22">
    <mergeCell ref="X39:X41"/>
    <mergeCell ref="N42:P42"/>
    <mergeCell ref="N44:P44"/>
    <mergeCell ref="N45:P45"/>
    <mergeCell ref="N46:P46"/>
    <mergeCell ref="Y3:Y6"/>
    <mergeCell ref="X30:X31"/>
    <mergeCell ref="Y30:Y31"/>
    <mergeCell ref="X33:X34"/>
    <mergeCell ref="Y33:Y34"/>
    <mergeCell ref="A3:A6"/>
    <mergeCell ref="B3:L3"/>
    <mergeCell ref="M3:R5"/>
    <mergeCell ref="X24:X25"/>
    <mergeCell ref="V3:V6"/>
    <mergeCell ref="W3:W6"/>
    <mergeCell ref="X3:X6"/>
    <mergeCell ref="S3:S6"/>
    <mergeCell ref="T3:T6"/>
    <mergeCell ref="U3:U6"/>
    <mergeCell ref="B4:L4"/>
    <mergeCell ref="B5:L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421875" style="0" customWidth="1"/>
    <col min="2" max="2" width="17.8515625" style="0" customWidth="1"/>
    <col min="3" max="3" width="21.140625" style="0" customWidth="1"/>
    <col min="4" max="4" width="21.00390625" style="0" customWidth="1"/>
    <col min="5" max="5" width="15.8515625" style="0" customWidth="1"/>
    <col min="6" max="6" width="20.421875" style="0" customWidth="1"/>
    <col min="7" max="7" width="23.140625" style="0" customWidth="1"/>
  </cols>
  <sheetData>
    <row r="1" spans="2:6" ht="18.75">
      <c r="B1" s="280" t="s">
        <v>517</v>
      </c>
      <c r="E1" s="280"/>
      <c r="F1" s="280"/>
    </row>
    <row r="2" ht="15.75" thickBot="1"/>
    <row r="3" spans="1:7" ht="24" thickBot="1" thickTop="1">
      <c r="A3" s="344" t="s">
        <v>506</v>
      </c>
      <c r="B3" s="344" t="s">
        <v>502</v>
      </c>
      <c r="C3" s="344" t="s">
        <v>503</v>
      </c>
      <c r="D3" s="345" t="s">
        <v>504</v>
      </c>
      <c r="E3" s="345" t="s">
        <v>505</v>
      </c>
      <c r="F3" s="344" t="s">
        <v>513</v>
      </c>
      <c r="G3" s="346" t="s">
        <v>514</v>
      </c>
    </row>
    <row r="4" spans="1:7" ht="22.5" customHeight="1" thickBot="1" thickTop="1">
      <c r="A4" s="348" t="s">
        <v>23</v>
      </c>
      <c r="B4" s="286" t="s">
        <v>507</v>
      </c>
      <c r="C4" s="286" t="s">
        <v>515</v>
      </c>
      <c r="D4" s="281" t="s">
        <v>510</v>
      </c>
      <c r="E4" s="341">
        <v>1504600</v>
      </c>
      <c r="F4" s="341">
        <v>236200</v>
      </c>
      <c r="G4" s="287">
        <v>15.7</v>
      </c>
    </row>
    <row r="5" spans="1:7" ht="24.75" customHeight="1" thickBot="1">
      <c r="A5" s="349" t="s">
        <v>34</v>
      </c>
      <c r="B5" s="285" t="s">
        <v>508</v>
      </c>
      <c r="C5" s="288" t="s">
        <v>515</v>
      </c>
      <c r="D5" s="283" t="s">
        <v>511</v>
      </c>
      <c r="E5" s="342">
        <v>2256800</v>
      </c>
      <c r="F5" s="342">
        <v>354300</v>
      </c>
      <c r="G5" s="289">
        <v>15.7</v>
      </c>
    </row>
    <row r="6" spans="1:7" ht="24.75" customHeight="1" thickBot="1">
      <c r="A6" s="350" t="s">
        <v>38</v>
      </c>
      <c r="B6" s="284" t="s">
        <v>509</v>
      </c>
      <c r="C6" s="290" t="s">
        <v>516</v>
      </c>
      <c r="D6" s="282" t="s">
        <v>512</v>
      </c>
      <c r="E6" s="343">
        <v>20000</v>
      </c>
      <c r="F6" s="343">
        <v>3100</v>
      </c>
      <c r="G6" s="291">
        <v>15.5</v>
      </c>
    </row>
    <row r="7" spans="1:7" ht="16.5" thickBot="1" thickTop="1">
      <c r="A7" s="347"/>
      <c r="B7" s="347"/>
      <c r="C7" s="351"/>
      <c r="D7" s="352" t="s">
        <v>374</v>
      </c>
      <c r="E7" s="353">
        <f>SUM(E4:E6)</f>
        <v>3781400</v>
      </c>
      <c r="F7" s="353">
        <f>SUM(F4:F6)</f>
        <v>593600</v>
      </c>
      <c r="G7" s="354"/>
    </row>
    <row r="8" ht="15.75" thickTop="1"/>
  </sheetData>
  <sheetProtection/>
  <dataValidations count="1">
    <dataValidation type="textLength" allowBlank="1" showInputMessage="1" showErrorMessage="1" errorTitle="GREŠKA" error="OIB mora sadržavati 11 znamenki." sqref="D4:D6">
      <formula1>11</formula1>
      <formula2>11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Boro</cp:lastModifiedBy>
  <cp:lastPrinted>2020-02-26T08:20:37Z</cp:lastPrinted>
  <dcterms:created xsi:type="dcterms:W3CDTF">2019-01-15T12:37:34Z</dcterms:created>
  <dcterms:modified xsi:type="dcterms:W3CDTF">2020-08-17T09:16:48Z</dcterms:modified>
  <cp:category/>
  <cp:version/>
  <cp:contentType/>
  <cp:contentStatus/>
</cp:coreProperties>
</file>